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Звіт про бюджет\"/>
    </mc:Choice>
  </mc:AlternateContent>
  <bookViews>
    <workbookView xWindow="0" yWindow="0" windowWidth="28800" windowHeight="12330" activeTab="1"/>
  </bookViews>
  <sheets>
    <sheet name="Доходи" sheetId="1" r:id="rId1"/>
    <sheet name="Видатки" sheetId="2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ІБ900501">#REF!</definedName>
    <definedName name="_ІБ900502">#REF!</definedName>
    <definedName name="aa">#REF!</definedName>
    <definedName name="asdf">#REF!</definedName>
    <definedName name="bb">#REF!</definedName>
    <definedName name="bbb">#REF!</definedName>
    <definedName name="Data">#REF!</definedName>
    <definedName name="Date">#REF!</definedName>
    <definedName name="Date1">#REF!</definedName>
    <definedName name="EXCEL_VER">10</definedName>
    <definedName name="PRINT_DATE">"20.04.2017 13:04:29"</definedName>
    <definedName name="PRINTER">"Eксель_Імпорт (XlRpt)  ДержКазначейство ЦА, Копичко Олександр"</definedName>
    <definedName name="REP_CREATOR">"exp07"</definedName>
    <definedName name="аа">#REF!</definedName>
    <definedName name="б2000">#REF!</definedName>
    <definedName name="б22110">#REF!</definedName>
    <definedName name="б24">#REF!</definedName>
    <definedName name="б25">#REF!</definedName>
    <definedName name="жж">#REF!</definedName>
    <definedName name="_xlnm.Print_Titles" localSheetId="1">Видатки!$7:$9</definedName>
    <definedName name="_xlnm.Print_Titles" localSheetId="0">Доходи!$7:$9</definedName>
    <definedName name="йййй">#REF!</definedName>
    <definedName name="ллллл">#REF!</definedName>
    <definedName name="оооооо">#REF!</definedName>
    <definedName name="рррр">#REF!</definedName>
    <definedName name="ррррр">#REF!</definedName>
    <definedName name="с">#REF!</definedName>
    <definedName name="щщ">#REF!</definedName>
  </definedNames>
  <calcPr calcId="162913"/>
</workbook>
</file>

<file path=xl/calcChain.xml><?xml version="1.0" encoding="utf-8"?>
<calcChain xmlns="http://schemas.openxmlformats.org/spreadsheetml/2006/main">
  <c r="I68" i="2" l="1"/>
  <c r="K68" i="2"/>
  <c r="I63" i="2"/>
  <c r="E70" i="2"/>
  <c r="J57" i="2"/>
  <c r="E45" i="2"/>
  <c r="E73" i="1" l="1"/>
  <c r="I83" i="1" l="1"/>
  <c r="I84" i="1"/>
  <c r="C95" i="1"/>
  <c r="D95" i="1"/>
  <c r="E112" i="1"/>
  <c r="E100" i="1"/>
  <c r="E96" i="1"/>
  <c r="C70" i="1"/>
  <c r="D30" i="1"/>
  <c r="C30" i="1"/>
  <c r="D28" i="1"/>
  <c r="C28" i="1"/>
  <c r="C27" i="1" s="1"/>
  <c r="D27" i="1"/>
  <c r="E20" i="1"/>
  <c r="E19" i="1"/>
  <c r="J19" i="1"/>
  <c r="K20" i="1"/>
  <c r="J68" i="2" l="1"/>
  <c r="L68" i="2" s="1"/>
  <c r="E69" i="2"/>
  <c r="I56" i="2"/>
  <c r="I52" i="2"/>
  <c r="E57" i="2"/>
  <c r="K57" i="2"/>
  <c r="L57" i="2" s="1"/>
  <c r="G95" i="1" l="1"/>
  <c r="H95" i="1" l="1"/>
  <c r="H70" i="1" l="1"/>
  <c r="H69" i="1" s="1"/>
  <c r="D70" i="1"/>
  <c r="I67" i="2" l="1"/>
  <c r="E56" i="2"/>
  <c r="E36" i="2"/>
  <c r="F79" i="1" l="1"/>
  <c r="E103" i="1"/>
  <c r="E101" i="1"/>
  <c r="E99" i="1"/>
  <c r="D12" i="1"/>
  <c r="K19" i="1"/>
  <c r="L19" i="1" s="1"/>
  <c r="C12" i="1"/>
  <c r="E57" i="1"/>
  <c r="E18" i="1"/>
  <c r="J18" i="1"/>
  <c r="E17" i="1"/>
  <c r="J17" i="1"/>
  <c r="I81" i="2" l="1"/>
  <c r="K81" i="2"/>
  <c r="K79" i="2"/>
  <c r="I66" i="2"/>
  <c r="I65" i="2"/>
  <c r="J61" i="2"/>
  <c r="J60" i="2"/>
  <c r="K61" i="2"/>
  <c r="K60" i="2"/>
  <c r="I62" i="2"/>
  <c r="I61" i="2"/>
  <c r="I60" i="2"/>
  <c r="I59" i="2"/>
  <c r="I58" i="2"/>
  <c r="K26" i="2"/>
  <c r="K67" i="2"/>
  <c r="J67" i="2"/>
  <c r="E67" i="2"/>
  <c r="K46" i="2"/>
  <c r="K45" i="2"/>
  <c r="K44" i="2"/>
  <c r="K43" i="2"/>
  <c r="J44" i="2"/>
  <c r="L44" i="2" s="1"/>
  <c r="J43" i="2"/>
  <c r="K47" i="2"/>
  <c r="E29" i="2"/>
  <c r="K29" i="2"/>
  <c r="L43" i="2" l="1"/>
  <c r="L67" i="2"/>
  <c r="L60" i="2"/>
  <c r="L61" i="2"/>
  <c r="L110" i="1"/>
  <c r="L108" i="1"/>
  <c r="K111" i="1"/>
  <c r="J111" i="1"/>
  <c r="L111" i="1" s="1"/>
  <c r="K97" i="1"/>
  <c r="J97" i="1"/>
  <c r="L97" i="1" s="1"/>
  <c r="E97" i="1"/>
  <c r="I108" i="1"/>
  <c r="F95" i="1"/>
  <c r="I97" i="1"/>
  <c r="F86" i="1"/>
  <c r="K18" i="1"/>
  <c r="L18" i="1" s="1"/>
  <c r="I54" i="2" l="1"/>
  <c r="I53" i="2"/>
  <c r="I47" i="2"/>
  <c r="I26" i="2"/>
  <c r="E44" i="2" l="1"/>
  <c r="E43" i="2"/>
  <c r="J29" i="2"/>
  <c r="L29" i="2" s="1"/>
  <c r="F106" i="1"/>
  <c r="E110" i="1"/>
  <c r="E43" i="1"/>
  <c r="D34" i="1" l="1"/>
  <c r="E68" i="1"/>
  <c r="K45" i="1"/>
  <c r="E16" i="1"/>
  <c r="J16" i="1"/>
  <c r="J47" i="2" l="1"/>
  <c r="L47" i="2" s="1"/>
  <c r="K16" i="1" l="1"/>
  <c r="L16" i="1" s="1"/>
  <c r="K76" i="2" l="1"/>
  <c r="K75" i="2"/>
  <c r="K74" i="2"/>
  <c r="K73" i="2"/>
  <c r="K72" i="2"/>
  <c r="K71" i="2"/>
  <c r="K66" i="2"/>
  <c r="K65" i="2"/>
  <c r="K64" i="2"/>
  <c r="K62" i="2"/>
  <c r="K59" i="2"/>
  <c r="K58" i="2"/>
  <c r="K56" i="2"/>
  <c r="K55" i="2"/>
  <c r="K54" i="2"/>
  <c r="K53" i="2"/>
  <c r="K52" i="2"/>
  <c r="J76" i="2"/>
  <c r="L76" i="2" s="1"/>
  <c r="J75" i="2"/>
  <c r="J74" i="2"/>
  <c r="J73" i="2"/>
  <c r="L73" i="2" s="1"/>
  <c r="J72" i="2"/>
  <c r="J71" i="2"/>
  <c r="J66" i="2"/>
  <c r="J65" i="2"/>
  <c r="J64" i="2"/>
  <c r="L64" i="2" s="1"/>
  <c r="J62" i="2"/>
  <c r="J59" i="2"/>
  <c r="J58" i="2"/>
  <c r="J56" i="2"/>
  <c r="L56" i="2" s="1"/>
  <c r="J55" i="2"/>
  <c r="J54" i="2"/>
  <c r="J53" i="2"/>
  <c r="J52" i="2"/>
  <c r="L65" i="2" l="1"/>
  <c r="L54" i="2"/>
  <c r="L55" i="2"/>
  <c r="L71" i="2"/>
  <c r="L66" i="2"/>
  <c r="L59" i="2"/>
  <c r="L74" i="2"/>
  <c r="L75" i="2"/>
  <c r="L72" i="2"/>
  <c r="L52" i="2"/>
  <c r="L53" i="2"/>
  <c r="J51" i="2"/>
  <c r="K51" i="2"/>
  <c r="K50" i="2" s="1"/>
  <c r="L58" i="2"/>
  <c r="L62" i="2"/>
  <c r="E65" i="2"/>
  <c r="L51" i="2" l="1"/>
  <c r="J50" i="2"/>
  <c r="L50" i="2" s="1"/>
  <c r="K42" i="2"/>
  <c r="J42" i="2"/>
  <c r="L42" i="2" s="1"/>
  <c r="H106" i="1"/>
  <c r="G106" i="1"/>
  <c r="I112" i="1"/>
  <c r="I107" i="1"/>
  <c r="K17" i="1"/>
  <c r="L17" i="1" s="1"/>
  <c r="E42" i="2" l="1"/>
  <c r="E40" i="2"/>
  <c r="D91" i="1" l="1"/>
  <c r="C91" i="1"/>
  <c r="E94" i="1"/>
  <c r="F78" i="2" l="1"/>
  <c r="F77" i="2" s="1"/>
  <c r="G78" i="2"/>
  <c r="J81" i="2"/>
  <c r="L81" i="2" s="1"/>
  <c r="K95" i="1"/>
  <c r="C34" i="1"/>
  <c r="E65" i="1"/>
  <c r="E64" i="1"/>
  <c r="E62" i="1"/>
  <c r="E35" i="1"/>
  <c r="H75" i="1"/>
  <c r="K75" i="1" s="1"/>
  <c r="D106" i="1"/>
  <c r="K106" i="1" s="1"/>
  <c r="C106" i="1"/>
  <c r="E107" i="1"/>
  <c r="D46" i="1"/>
  <c r="H78" i="2"/>
  <c r="H77" i="2" s="1"/>
  <c r="E81" i="2"/>
  <c r="E47" i="2"/>
  <c r="E104" i="1"/>
  <c r="J104" i="1"/>
  <c r="K104" i="1"/>
  <c r="D25" i="1"/>
  <c r="K25" i="1" s="1"/>
  <c r="H51" i="2"/>
  <c r="H50" i="2" s="1"/>
  <c r="G51" i="2"/>
  <c r="G50" i="2" s="1"/>
  <c r="F51" i="2"/>
  <c r="F50" i="2" s="1"/>
  <c r="H11" i="2"/>
  <c r="H10" i="2" s="1"/>
  <c r="G11" i="2"/>
  <c r="G10" i="2" s="1"/>
  <c r="F11" i="2"/>
  <c r="F10" i="2" s="1"/>
  <c r="C11" i="2"/>
  <c r="C10" i="2" s="1"/>
  <c r="C51" i="2"/>
  <c r="C50" i="2" s="1"/>
  <c r="C78" i="2"/>
  <c r="D11" i="2"/>
  <c r="D10" i="2" s="1"/>
  <c r="D51" i="2"/>
  <c r="D78" i="2"/>
  <c r="D77" i="2" s="1"/>
  <c r="E52" i="2"/>
  <c r="E76" i="2"/>
  <c r="E75" i="2"/>
  <c r="E74" i="2"/>
  <c r="E73" i="2"/>
  <c r="E72" i="2"/>
  <c r="E71" i="2"/>
  <c r="E64" i="2"/>
  <c r="E62" i="2"/>
  <c r="E59" i="2"/>
  <c r="E58" i="2"/>
  <c r="E55" i="2"/>
  <c r="E54" i="2"/>
  <c r="E53" i="2"/>
  <c r="G51" i="1"/>
  <c r="G50" i="1" s="1"/>
  <c r="F75" i="1"/>
  <c r="F74" i="1" s="1"/>
  <c r="G79" i="1"/>
  <c r="J79" i="1" s="1"/>
  <c r="G75" i="1"/>
  <c r="J75" i="1" s="1"/>
  <c r="H79" i="1"/>
  <c r="H55" i="1"/>
  <c r="D22" i="1"/>
  <c r="D61" i="1"/>
  <c r="C61" i="1"/>
  <c r="J61" i="1" s="1"/>
  <c r="D69" i="1"/>
  <c r="C69" i="1"/>
  <c r="J69" i="1" s="1"/>
  <c r="J80" i="2"/>
  <c r="J112" i="1"/>
  <c r="H51" i="1"/>
  <c r="K51" i="1" s="1"/>
  <c r="H12" i="1"/>
  <c r="H24" i="1"/>
  <c r="K24" i="1" s="1"/>
  <c r="H86" i="1"/>
  <c r="H85" i="1" s="1"/>
  <c r="H82" i="1" s="1"/>
  <c r="G86" i="1"/>
  <c r="G85" i="1" s="1"/>
  <c r="G55" i="1"/>
  <c r="G12" i="1"/>
  <c r="G24" i="1"/>
  <c r="J24" i="1" s="1"/>
  <c r="F85" i="1"/>
  <c r="F82" i="1" s="1"/>
  <c r="F55" i="1"/>
  <c r="F51" i="1"/>
  <c r="F50" i="1" s="1"/>
  <c r="F10" i="1" s="1"/>
  <c r="F91" i="1"/>
  <c r="D11" i="1"/>
  <c r="K30" i="1"/>
  <c r="K28" i="1"/>
  <c r="D56" i="1"/>
  <c r="D55" i="1" s="1"/>
  <c r="D66" i="1"/>
  <c r="D86" i="1"/>
  <c r="D85" i="1" s="1"/>
  <c r="D82" i="1" s="1"/>
  <c r="D102" i="1"/>
  <c r="K33" i="2"/>
  <c r="K34" i="2"/>
  <c r="J34" i="2"/>
  <c r="L34" i="2" s="1"/>
  <c r="E26" i="2"/>
  <c r="J26" i="2"/>
  <c r="L26" i="2" s="1"/>
  <c r="K12" i="2"/>
  <c r="J13" i="2"/>
  <c r="L13" i="2" s="1"/>
  <c r="J14" i="2"/>
  <c r="L14" i="2" s="1"/>
  <c r="J15" i="2"/>
  <c r="L15" i="2" s="1"/>
  <c r="J16" i="2"/>
  <c r="L16" i="2" s="1"/>
  <c r="J17" i="2"/>
  <c r="L17" i="2" s="1"/>
  <c r="J18" i="2"/>
  <c r="L18" i="2" s="1"/>
  <c r="J19" i="2"/>
  <c r="L19" i="2" s="1"/>
  <c r="J20" i="2"/>
  <c r="L20" i="2" s="1"/>
  <c r="J21" i="2"/>
  <c r="L21" i="2" s="1"/>
  <c r="J22" i="2"/>
  <c r="L22" i="2" s="1"/>
  <c r="J23" i="2"/>
  <c r="J24" i="2"/>
  <c r="J25" i="2"/>
  <c r="J27" i="2"/>
  <c r="J28" i="2"/>
  <c r="J30" i="2"/>
  <c r="J31" i="2"/>
  <c r="J32" i="2"/>
  <c r="J33" i="2"/>
  <c r="J35" i="2"/>
  <c r="J37" i="2"/>
  <c r="J38" i="2"/>
  <c r="L38" i="2" s="1"/>
  <c r="K38" i="2"/>
  <c r="J39" i="2"/>
  <c r="L39" i="2" s="1"/>
  <c r="J40" i="2"/>
  <c r="J41" i="2"/>
  <c r="J45" i="2"/>
  <c r="L45" i="2" s="1"/>
  <c r="J46" i="2"/>
  <c r="L46" i="2" s="1"/>
  <c r="J49" i="2"/>
  <c r="J79" i="2"/>
  <c r="L79" i="2" s="1"/>
  <c r="J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7" i="2"/>
  <c r="I28" i="2"/>
  <c r="I30" i="2"/>
  <c r="I31" i="2"/>
  <c r="I32" i="2"/>
  <c r="I33" i="2"/>
  <c r="I35" i="2"/>
  <c r="I37" i="2"/>
  <c r="I38" i="2"/>
  <c r="I39" i="2"/>
  <c r="I40" i="2"/>
  <c r="I41" i="2"/>
  <c r="I45" i="2"/>
  <c r="I46" i="2"/>
  <c r="I49" i="2"/>
  <c r="I79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7" i="2"/>
  <c r="E28" i="2"/>
  <c r="E30" i="2"/>
  <c r="E31" i="2"/>
  <c r="E32" i="2"/>
  <c r="E33" i="2"/>
  <c r="E35" i="2"/>
  <c r="E37" i="2"/>
  <c r="E38" i="2"/>
  <c r="E39" i="2"/>
  <c r="E41" i="2"/>
  <c r="E46" i="2"/>
  <c r="E49" i="2"/>
  <c r="E79" i="2"/>
  <c r="E12" i="2"/>
  <c r="I12" i="2"/>
  <c r="K49" i="2"/>
  <c r="K41" i="2"/>
  <c r="K40" i="2"/>
  <c r="K39" i="2"/>
  <c r="K37" i="2"/>
  <c r="K35" i="2"/>
  <c r="K32" i="2"/>
  <c r="K31" i="2"/>
  <c r="K30" i="2"/>
  <c r="K28" i="2"/>
  <c r="K27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I34" i="1"/>
  <c r="J80" i="1"/>
  <c r="K80" i="1"/>
  <c r="K112" i="1"/>
  <c r="E81" i="1"/>
  <c r="I81" i="1"/>
  <c r="J81" i="1"/>
  <c r="K81" i="1"/>
  <c r="E53" i="1"/>
  <c r="I53" i="1"/>
  <c r="K53" i="1"/>
  <c r="L53" i="1"/>
  <c r="C102" i="1"/>
  <c r="E105" i="1"/>
  <c r="K105" i="1"/>
  <c r="J105" i="1"/>
  <c r="L105" i="1" s="1"/>
  <c r="J71" i="1"/>
  <c r="K71" i="1"/>
  <c r="K109" i="1"/>
  <c r="J109" i="1"/>
  <c r="I109" i="1"/>
  <c r="E109" i="1"/>
  <c r="K103" i="1"/>
  <c r="J103" i="1"/>
  <c r="I103" i="1"/>
  <c r="I102" i="1"/>
  <c r="K98" i="1"/>
  <c r="J98" i="1"/>
  <c r="I98" i="1"/>
  <c r="E98" i="1"/>
  <c r="I95" i="1"/>
  <c r="K93" i="1"/>
  <c r="J93" i="1"/>
  <c r="I93" i="1"/>
  <c r="E93" i="1"/>
  <c r="H91" i="1"/>
  <c r="G91" i="1"/>
  <c r="I91" i="1" s="1"/>
  <c r="J91" i="1"/>
  <c r="K87" i="1"/>
  <c r="J87" i="1"/>
  <c r="I87" i="1"/>
  <c r="E87" i="1"/>
  <c r="C86" i="1"/>
  <c r="E86" i="1" s="1"/>
  <c r="E82" i="1"/>
  <c r="E80" i="1"/>
  <c r="E79" i="1"/>
  <c r="I77" i="1"/>
  <c r="D77" i="1"/>
  <c r="K77" i="1" s="1"/>
  <c r="C77" i="1"/>
  <c r="E77" i="1" s="1"/>
  <c r="K76" i="1"/>
  <c r="J76" i="1"/>
  <c r="I76" i="1"/>
  <c r="E76" i="1"/>
  <c r="E75" i="1"/>
  <c r="E74" i="1"/>
  <c r="I71" i="1"/>
  <c r="E71" i="1"/>
  <c r="I70" i="1"/>
  <c r="I69" i="1"/>
  <c r="K67" i="1"/>
  <c r="K66" i="1" s="1"/>
  <c r="J67" i="1"/>
  <c r="J66" i="1" s="1"/>
  <c r="I67" i="1"/>
  <c r="E67" i="1"/>
  <c r="H66" i="1"/>
  <c r="G66" i="1"/>
  <c r="I66" i="1" s="1"/>
  <c r="F66" i="1"/>
  <c r="C66" i="1"/>
  <c r="K63" i="1"/>
  <c r="J63" i="1"/>
  <c r="I63" i="1"/>
  <c r="E63" i="1"/>
  <c r="I61" i="1"/>
  <c r="H60" i="1"/>
  <c r="G60" i="1"/>
  <c r="I60" i="1" s="1"/>
  <c r="F60" i="1"/>
  <c r="K59" i="1"/>
  <c r="E59" i="1"/>
  <c r="K58" i="1"/>
  <c r="J58" i="1"/>
  <c r="I58" i="1"/>
  <c r="E58" i="1"/>
  <c r="K57" i="1"/>
  <c r="J57" i="1"/>
  <c r="I57" i="1"/>
  <c r="I56" i="1"/>
  <c r="C56" i="1"/>
  <c r="J56" i="1" s="1"/>
  <c r="I55" i="1"/>
  <c r="K52" i="1"/>
  <c r="J52" i="1"/>
  <c r="I52" i="1"/>
  <c r="E52" i="1"/>
  <c r="E51" i="1"/>
  <c r="E50" i="1"/>
  <c r="K49" i="1"/>
  <c r="J49" i="1"/>
  <c r="I49" i="1"/>
  <c r="E49" i="1"/>
  <c r="K48" i="1"/>
  <c r="J48" i="1"/>
  <c r="I48" i="1"/>
  <c r="E48" i="1"/>
  <c r="K47" i="1"/>
  <c r="J47" i="1"/>
  <c r="I47" i="1"/>
  <c r="E47" i="1"/>
  <c r="I46" i="1"/>
  <c r="C46" i="1"/>
  <c r="J46" i="1" s="1"/>
  <c r="K44" i="1"/>
  <c r="J44" i="1"/>
  <c r="L44" i="1" s="1"/>
  <c r="I44" i="1"/>
  <c r="H43" i="1"/>
  <c r="H42" i="1" s="1"/>
  <c r="K42" i="1" s="1"/>
  <c r="G43" i="1"/>
  <c r="I43" i="1" s="1"/>
  <c r="F43" i="1"/>
  <c r="E42" i="1"/>
  <c r="K41" i="1"/>
  <c r="J41" i="1"/>
  <c r="I41" i="1"/>
  <c r="E41" i="1"/>
  <c r="K40" i="1"/>
  <c r="J40" i="1"/>
  <c r="I40" i="1"/>
  <c r="E40" i="1"/>
  <c r="K39" i="1"/>
  <c r="J39" i="1"/>
  <c r="I39" i="1"/>
  <c r="E39" i="1"/>
  <c r="H38" i="1"/>
  <c r="K38" i="1" s="1"/>
  <c r="G38" i="1"/>
  <c r="J38" i="1" s="1"/>
  <c r="E38" i="1"/>
  <c r="K37" i="1"/>
  <c r="J37" i="1"/>
  <c r="I37" i="1"/>
  <c r="E37" i="1"/>
  <c r="K36" i="1"/>
  <c r="J36" i="1"/>
  <c r="I36" i="1"/>
  <c r="E36" i="1"/>
  <c r="I33" i="1"/>
  <c r="K32" i="1"/>
  <c r="J32" i="1"/>
  <c r="I32" i="1"/>
  <c r="E32" i="1"/>
  <c r="K31" i="1"/>
  <c r="J31" i="1"/>
  <c r="I31" i="1"/>
  <c r="E31" i="1"/>
  <c r="I30" i="1"/>
  <c r="J30" i="1"/>
  <c r="K29" i="1"/>
  <c r="J29" i="1"/>
  <c r="I29" i="1"/>
  <c r="E29" i="1"/>
  <c r="I28" i="1"/>
  <c r="J28" i="1"/>
  <c r="I27" i="1"/>
  <c r="K26" i="1"/>
  <c r="J26" i="1"/>
  <c r="L26" i="1" s="1"/>
  <c r="I26" i="1"/>
  <c r="J25" i="1"/>
  <c r="L25" i="1" s="1"/>
  <c r="I25" i="1"/>
  <c r="E24" i="1"/>
  <c r="K23" i="1"/>
  <c r="J23" i="1"/>
  <c r="I23" i="1"/>
  <c r="E23" i="1"/>
  <c r="I22" i="1"/>
  <c r="C22" i="1"/>
  <c r="J22" i="1" s="1"/>
  <c r="I21" i="1"/>
  <c r="K15" i="1"/>
  <c r="J15" i="1"/>
  <c r="I15" i="1"/>
  <c r="E15" i="1"/>
  <c r="K14" i="1"/>
  <c r="J14" i="1"/>
  <c r="I14" i="1"/>
  <c r="E14" i="1"/>
  <c r="K13" i="1"/>
  <c r="J13" i="1"/>
  <c r="I13" i="1"/>
  <c r="E13" i="1"/>
  <c r="C85" i="1"/>
  <c r="E85" i="1" s="1"/>
  <c r="I59" i="1"/>
  <c r="E91" i="1"/>
  <c r="J59" i="1"/>
  <c r="L59" i="1" s="1"/>
  <c r="J77" i="1"/>
  <c r="I80" i="1"/>
  <c r="G82" i="1" l="1"/>
  <c r="L23" i="2"/>
  <c r="J102" i="1"/>
  <c r="E102" i="1"/>
  <c r="D60" i="1"/>
  <c r="K60" i="1" s="1"/>
  <c r="L25" i="2"/>
  <c r="K46" i="1"/>
  <c r="L46" i="1" s="1"/>
  <c r="D33" i="1"/>
  <c r="J34" i="1"/>
  <c r="C33" i="1"/>
  <c r="J33" i="1" s="1"/>
  <c r="K34" i="1"/>
  <c r="I24" i="1"/>
  <c r="I50" i="2"/>
  <c r="I51" i="2"/>
  <c r="L52" i="1"/>
  <c r="I75" i="1"/>
  <c r="K56" i="1"/>
  <c r="L56" i="1" s="1"/>
  <c r="C60" i="1"/>
  <c r="J60" i="1" s="1"/>
  <c r="H90" i="1"/>
  <c r="G11" i="1"/>
  <c r="I11" i="1" s="1"/>
  <c r="J95" i="1"/>
  <c r="L95" i="1" s="1"/>
  <c r="G90" i="1"/>
  <c r="G89" i="1" s="1"/>
  <c r="L31" i="1"/>
  <c r="L38" i="1"/>
  <c r="L39" i="1"/>
  <c r="J43" i="1"/>
  <c r="K43" i="1"/>
  <c r="G42" i="1"/>
  <c r="F90" i="1"/>
  <c r="L29" i="1"/>
  <c r="F54" i="1"/>
  <c r="F88" i="1" s="1"/>
  <c r="L104" i="1"/>
  <c r="E95" i="1"/>
  <c r="H11" i="1"/>
  <c r="K11" i="1" s="1"/>
  <c r="L76" i="1"/>
  <c r="K91" i="1"/>
  <c r="L91" i="1" s="1"/>
  <c r="K55" i="1"/>
  <c r="I38" i="1"/>
  <c r="I12" i="1"/>
  <c r="J12" i="1"/>
  <c r="L28" i="2"/>
  <c r="L109" i="1"/>
  <c r="H50" i="1"/>
  <c r="H10" i="1" s="1"/>
  <c r="L40" i="1"/>
  <c r="L93" i="1"/>
  <c r="E70" i="1"/>
  <c r="L32" i="2"/>
  <c r="H74" i="1"/>
  <c r="K74" i="1" s="1"/>
  <c r="I106" i="1"/>
  <c r="L112" i="1"/>
  <c r="J51" i="1"/>
  <c r="J50" i="1" s="1"/>
  <c r="L30" i="2"/>
  <c r="L98" i="1"/>
  <c r="J27" i="1"/>
  <c r="C21" i="1"/>
  <c r="J21" i="1" s="1"/>
  <c r="L41" i="2"/>
  <c r="L27" i="2"/>
  <c r="L24" i="2"/>
  <c r="L12" i="2"/>
  <c r="J106" i="1"/>
  <c r="L106" i="1" s="1"/>
  <c r="E106" i="1"/>
  <c r="L87" i="1"/>
  <c r="I79" i="1"/>
  <c r="L77" i="1"/>
  <c r="L71" i="1"/>
  <c r="L67" i="1"/>
  <c r="E61" i="1"/>
  <c r="L63" i="1"/>
  <c r="C55" i="1"/>
  <c r="E56" i="1"/>
  <c r="L30" i="1"/>
  <c r="E30" i="1"/>
  <c r="D21" i="1"/>
  <c r="K21" i="1" s="1"/>
  <c r="J78" i="2"/>
  <c r="L35" i="2"/>
  <c r="L37" i="2"/>
  <c r="L49" i="2"/>
  <c r="E78" i="2"/>
  <c r="I11" i="2"/>
  <c r="I10" i="2"/>
  <c r="I78" i="2"/>
  <c r="L40" i="2"/>
  <c r="L31" i="2"/>
  <c r="L33" i="2"/>
  <c r="K78" i="2"/>
  <c r="C77" i="2"/>
  <c r="C82" i="2" s="1"/>
  <c r="G77" i="2"/>
  <c r="I77" i="2" s="1"/>
  <c r="F82" i="2"/>
  <c r="E51" i="2"/>
  <c r="J11" i="2"/>
  <c r="J10" i="2" s="1"/>
  <c r="E10" i="2"/>
  <c r="E11" i="2"/>
  <c r="L81" i="1"/>
  <c r="G74" i="1"/>
  <c r="L80" i="1"/>
  <c r="I51" i="1"/>
  <c r="K50" i="1"/>
  <c r="C90" i="1"/>
  <c r="C89" i="1" s="1"/>
  <c r="L103" i="1"/>
  <c r="J70" i="1"/>
  <c r="E46" i="1"/>
  <c r="K70" i="1"/>
  <c r="K61" i="1"/>
  <c r="L61" i="1" s="1"/>
  <c r="E34" i="1"/>
  <c r="L24" i="1"/>
  <c r="E22" i="1"/>
  <c r="E12" i="1"/>
  <c r="E11" i="1" s="1"/>
  <c r="L28" i="1"/>
  <c r="L13" i="1"/>
  <c r="L15" i="1"/>
  <c r="L23" i="1"/>
  <c r="J86" i="1"/>
  <c r="I86" i="1"/>
  <c r="J85" i="1"/>
  <c r="L41" i="1"/>
  <c r="L47" i="1"/>
  <c r="L58" i="1"/>
  <c r="L48" i="1"/>
  <c r="K86" i="1"/>
  <c r="L36" i="1"/>
  <c r="L75" i="1"/>
  <c r="L57" i="1"/>
  <c r="L32" i="1"/>
  <c r="K11" i="2"/>
  <c r="K10" i="2" s="1"/>
  <c r="K79" i="1"/>
  <c r="L79" i="1" s="1"/>
  <c r="D90" i="1"/>
  <c r="K102" i="1"/>
  <c r="E66" i="1"/>
  <c r="L49" i="1"/>
  <c r="L37" i="1"/>
  <c r="E28" i="1"/>
  <c r="K22" i="1"/>
  <c r="L22" i="1" s="1"/>
  <c r="K12" i="1"/>
  <c r="L14" i="1"/>
  <c r="K77" i="2"/>
  <c r="L66" i="1"/>
  <c r="H82" i="2"/>
  <c r="I85" i="1"/>
  <c r="K85" i="1"/>
  <c r="K69" i="1"/>
  <c r="L69" i="1" s="1"/>
  <c r="E69" i="1"/>
  <c r="D50" i="2"/>
  <c r="D82" i="2" s="1"/>
  <c r="C11" i="1"/>
  <c r="H89" i="1" l="1"/>
  <c r="I89" i="1" s="1"/>
  <c r="I90" i="1"/>
  <c r="G10" i="1"/>
  <c r="I10" i="1" s="1"/>
  <c r="I82" i="1"/>
  <c r="J82" i="1"/>
  <c r="D10" i="1"/>
  <c r="L102" i="1"/>
  <c r="D54" i="1"/>
  <c r="F89" i="1"/>
  <c r="L43" i="1"/>
  <c r="L34" i="1"/>
  <c r="C54" i="1"/>
  <c r="L60" i="1"/>
  <c r="L12" i="1"/>
  <c r="L50" i="1"/>
  <c r="J42" i="1"/>
  <c r="L42" i="1" s="1"/>
  <c r="I42" i="1"/>
  <c r="H54" i="1"/>
  <c r="I50" i="1"/>
  <c r="L21" i="1"/>
  <c r="G82" i="2"/>
  <c r="J82" i="2" s="1"/>
  <c r="I74" i="1"/>
  <c r="K90" i="1"/>
  <c r="L51" i="1"/>
  <c r="E21" i="1"/>
  <c r="L86" i="1"/>
  <c r="J90" i="1"/>
  <c r="J55" i="1"/>
  <c r="L55" i="1" s="1"/>
  <c r="E55" i="1"/>
  <c r="L78" i="2"/>
  <c r="E77" i="2"/>
  <c r="J77" i="2"/>
  <c r="L77" i="2" s="1"/>
  <c r="L10" i="2"/>
  <c r="J74" i="1"/>
  <c r="L74" i="1" s="1"/>
  <c r="G54" i="1"/>
  <c r="G88" i="1" s="1"/>
  <c r="L70" i="1"/>
  <c r="E60" i="1"/>
  <c r="L85" i="1"/>
  <c r="E50" i="2"/>
  <c r="L11" i="2"/>
  <c r="D89" i="1"/>
  <c r="E89" i="1" s="1"/>
  <c r="E90" i="1"/>
  <c r="E33" i="1"/>
  <c r="K33" i="1"/>
  <c r="L33" i="1" s="1"/>
  <c r="E27" i="1"/>
  <c r="K27" i="1"/>
  <c r="L27" i="1" s="1"/>
  <c r="K82" i="2"/>
  <c r="E82" i="2"/>
  <c r="C10" i="1"/>
  <c r="J11" i="1"/>
  <c r="L11" i="1" s="1"/>
  <c r="K82" i="1"/>
  <c r="L82" i="1" s="1"/>
  <c r="H88" i="1" l="1"/>
  <c r="I88" i="1" s="1"/>
  <c r="J89" i="1"/>
  <c r="F113" i="1"/>
  <c r="J54" i="1"/>
  <c r="K54" i="1"/>
  <c r="L90" i="1"/>
  <c r="I82" i="2"/>
  <c r="L82" i="2"/>
  <c r="I54" i="1"/>
  <c r="G113" i="1"/>
  <c r="E54" i="1"/>
  <c r="E10" i="1"/>
  <c r="K89" i="1"/>
  <c r="D88" i="1"/>
  <c r="K10" i="1"/>
  <c r="C88" i="1"/>
  <c r="J10" i="1"/>
  <c r="H113" i="1" l="1"/>
  <c r="I113" i="1" s="1"/>
  <c r="K88" i="1"/>
  <c r="L89" i="1"/>
  <c r="L54" i="1"/>
  <c r="L10" i="1"/>
  <c r="D113" i="1"/>
  <c r="E88" i="1"/>
  <c r="C113" i="1"/>
  <c r="J88" i="1"/>
  <c r="K113" i="1" l="1"/>
  <c r="E113" i="1"/>
  <c r="J113" i="1"/>
  <c r="L88" i="1"/>
  <c r="L113" i="1" l="1"/>
</calcChain>
</file>

<file path=xl/sharedStrings.xml><?xml version="1.0" encoding="utf-8"?>
<sst xmlns="http://schemas.openxmlformats.org/spreadsheetml/2006/main" count="284" uniqueCount="247">
  <si>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</si>
  <si>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Інші програми та заходи у сфері охорони здоров`я</t>
  </si>
  <si>
    <t>3718710</t>
  </si>
  <si>
    <t>Резервний фонд місцевого бюджету</t>
  </si>
  <si>
    <t>Утримання та розвиток автомобільних доріг та дорожньої інфраструктури за рахунок коштів місцевого бюджету</t>
  </si>
  <si>
    <t>(грн.)</t>
  </si>
  <si>
    <t>3710000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</si>
  <si>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</si>
  <si>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</si>
  <si>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</si>
  <si>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Неподаткові надходження</t>
  </si>
  <si>
    <t>Плата за надання адміністративних послуг</t>
  </si>
  <si>
    <t>Інші надходження</t>
  </si>
  <si>
    <t>Інші джерела власних надходжень бюджетних установ</t>
  </si>
  <si>
    <t>Будівництво освітніх установ та закладів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</si>
  <si>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</si>
  <si>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Членські внески до асоціацій органів місцевого самоврядування</t>
  </si>
  <si>
    <t>Інші програми та заходи у сфері освіти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</si>
  <si>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</si>
  <si>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</si>
  <si>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</si>
  <si>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</si>
  <si>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Всього видатків:</t>
  </si>
  <si>
    <t>Код ВКВ/ ТПКВКМБ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</si>
  <si>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</si>
  <si>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Спеціальний  фонд</t>
  </si>
  <si>
    <t>% виконання звітної дати до уточненого плану на рік</t>
  </si>
  <si>
    <t>% виконання до уточненого плану на рік та кошторисних призначень на рік (власні надходження)</t>
  </si>
  <si>
    <t>0100000</t>
  </si>
  <si>
    <t>0110000</t>
  </si>
  <si>
    <t>0110150</t>
  </si>
  <si>
    <t>0117680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</si>
  <si>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</si>
  <si>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</si>
  <si>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</si>
  <si>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коштів від відшкодування втрат сільськогосподарського і лісогосподарського виробництва  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</si>
  <si>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</si>
  <si>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</si>
  <si>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</si>
  <si>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</si>
  <si>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</si>
  <si>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Інші субвенції з місцевого бюджету</t>
  </si>
  <si>
    <t>Всього :</t>
  </si>
  <si>
    <t>Код</t>
  </si>
  <si>
    <t>Найменування доходів згідно із бюджетною класифікацією</t>
  </si>
  <si>
    <t>Загальний фонд</t>
  </si>
  <si>
    <t>Спеціальний фонд</t>
  </si>
  <si>
    <t>Всього по обох фондах</t>
  </si>
  <si>
    <t>Виконання на звітну дату</t>
  </si>
  <si>
    <t>% виконання до уточненого плану на рік</t>
  </si>
  <si>
    <t>% виконання  до уточненого плану на рік</t>
  </si>
  <si>
    <t>Разом доходів</t>
  </si>
  <si>
    <t>Надання загальної середньої освіти закладами загальної середньої освіти</t>
  </si>
  <si>
    <t>Податок на доходи фізичних осіб,що сплачується податковими агентами,із доходів платника податку у вигляді заробітної плати</t>
  </si>
  <si>
    <t>Податок на доходи фізичних осіб, що сплачується податковими агнетами,із доходів платника податку інших ніж заробітна плата</t>
  </si>
  <si>
    <t>Податок на доходи фізичних осіб,що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</si>
  <si>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</si>
  <si>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 </t>
  </si>
  <si>
    <t xml:space="preserve">Рентна плата за спеціальне використання лісових ресурсів  в частині деревини, заготовленої в порядку рубок головного користування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</si>
  <si>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</si>
  <si>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Плата за користування надрами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</si>
  <si>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</si>
  <si>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</si>
  <si>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податків</t>
  </si>
  <si>
    <t>Пальне</t>
  </si>
  <si>
    <t>Акцизний податок з ввезених на митну територію України підакцизних податків</t>
  </si>
  <si>
    <t>Акцизний податок з реалізації субєктами господарювання</t>
  </si>
  <si>
    <t>Місцеві податки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</si>
  <si>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</si>
  <si>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об'єктів житлової нерухомості 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</si>
  <si>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</si>
  <si>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 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</si>
  <si>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</si>
  <si>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</si>
  <si>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</si>
  <si>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</si>
  <si>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 </t>
  </si>
  <si>
    <t>Єдиний податок</t>
  </si>
  <si>
    <t>Єдиний податок з юридичних осіб 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</si>
  <si>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</si>
  <si>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</si>
  <si>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</si>
  <si>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</si>
  <si>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</si>
  <si>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</si>
  <si>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</si>
  <si>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</si>
  <si>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інших адміністративних послуг</t>
  </si>
  <si>
    <t>Державне мито</t>
  </si>
  <si>
    <t>Державне мито,що сплачується за місцем розгляду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</si>
  <si>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</si>
  <si>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</si>
  <si>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</si>
  <si>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</si>
  <si>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Благодійні внески, гранти та дарунки отримані від інших установ організацій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</si>
  <si>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</si>
  <si>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</si>
  <si>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</si>
  <si>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</si>
  <si>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</si>
  <si>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</si>
  <si>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</si>
  <si>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</si>
  <si>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</si>
  <si>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дотації з державного бюджету</t>
  </si>
  <si>
    <t>0111010</t>
  </si>
  <si>
    <t>Надання дошкільної освіти</t>
  </si>
  <si>
    <t>0111021</t>
  </si>
  <si>
    <t>0111031</t>
  </si>
  <si>
    <t>0111061</t>
  </si>
  <si>
    <t>0111080</t>
  </si>
  <si>
    <t>Надання спеціалізованої освіти мистецькими школами</t>
  </si>
  <si>
    <t>0111142</t>
  </si>
  <si>
    <t>0111200</t>
  </si>
  <si>
    <t>0111210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</si>
  <si>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</si>
  <si>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</si>
  <si>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</si>
  <si>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</si>
  <si>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</si>
  <si>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</si>
  <si>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0113210</t>
  </si>
  <si>
    <t>Організація та проведення громадських робіт</t>
  </si>
  <si>
    <t>0113241</t>
  </si>
  <si>
    <t>0113242</t>
  </si>
  <si>
    <t>0116030</t>
  </si>
  <si>
    <t>Організація благоустрою населених пунктів</t>
  </si>
  <si>
    <t>0117130</t>
  </si>
  <si>
    <t>Здійснення заходів із землеустрою</t>
  </si>
  <si>
    <t>0117363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</si>
  <si>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</si>
  <si>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0117390</t>
  </si>
  <si>
    <t>Розвиток мережі центрів надання адміністративних послуг</t>
  </si>
  <si>
    <t>0117461</t>
  </si>
  <si>
    <t>0118313</t>
  </si>
  <si>
    <t>Ліквідація іншого забруднення навколишнього природного середовища</t>
  </si>
  <si>
    <t>0119800</t>
  </si>
  <si>
    <t>3700000</t>
  </si>
  <si>
    <t>Фінансовий відділ (головний розпорядник)</t>
  </si>
  <si>
    <t>Фінансовий відділ (відповідльний виконавець)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</si>
  <si>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</si>
  <si>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</si>
  <si>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Виконання доходів сільського бюджету</t>
  </si>
  <si>
    <t xml:space="preserve">Виконання видатків сільського бюджету </t>
  </si>
  <si>
    <t>0113230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</si>
  <si>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</si>
  <si>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0117321</t>
  </si>
  <si>
    <r>
      <t>Інші неподаткові надходження</t>
    </r>
    <r>
      <rPr>
        <sz val="10"/>
        <rFont val="Times New Roman"/>
        <family val="1"/>
        <charset val="204"/>
      </rPr>
      <t> </t>
    </r>
  </si>
  <si>
    <r>
      <t>Білківська</t>
    </r>
    <r>
      <rPr>
        <b/>
        <sz val="10"/>
        <color indexed="8"/>
        <rFont val="Times New Roman"/>
        <family val="1"/>
        <charset val="204"/>
      </rPr>
      <t xml:space="preserve"> сільська рада (головний розпорядник)</t>
    </r>
  </si>
  <si>
    <t>Білківська сільська рада(відповідльний виконавець)</t>
  </si>
  <si>
    <t>Відділ освіти, охорони здоров"я, культури, молоді та спорту Білківської сільської ради (головний розпорядник)</t>
  </si>
  <si>
    <t>Відділ освіти, охорони здоров"я, культури, молоді та спорту Білківської сільської ради (відповідальний  виконавець)</t>
  </si>
  <si>
    <t>0611010</t>
  </si>
  <si>
    <t>0611021</t>
  </si>
  <si>
    <t>0611031</t>
  </si>
  <si>
    <t>0611080</t>
  </si>
  <si>
    <t>0611200</t>
  </si>
  <si>
    <t>0612111</t>
  </si>
  <si>
    <t>0612152</t>
  </si>
  <si>
    <t>0610160</t>
  </si>
  <si>
    <t>0118240</t>
  </si>
  <si>
    <t>3719770</t>
  </si>
  <si>
    <t>Інші субвенціі</t>
  </si>
  <si>
    <t xml:space="preserve">Транспортний податок </t>
  </si>
  <si>
    <t>Інші дотації з місцевого бюджету</t>
  </si>
  <si>
    <t>0118110</t>
  </si>
  <si>
    <t>Заходи із запобігання</t>
  </si>
  <si>
    <t>Забезпечення діяльності бібліотек</t>
  </si>
  <si>
    <t>Забезпечення діяльності палаців і будинків культури, клубів, центрів дозвілля та інших клубних закладів</t>
  </si>
  <si>
    <t>Підтримка спорту вищих досягнень та організацій, які здійснюють фізкультурно-спортивну діяльність в регіоні</t>
  </si>
  <si>
    <t>0614030</t>
  </si>
  <si>
    <t>0615062</t>
  </si>
  <si>
    <t>0614060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</si>
  <si>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</si>
  <si>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реєстраціюречових прав на нерухоме майно...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</si>
  <si>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</si>
  <si>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Субвенції з місцевого бюджету за рахунок залишку коштів освітньої субвенції, що утворився на початок бюджетного періоду</t>
  </si>
  <si>
    <t>Надходження бюджетних установ від продажу майна</t>
  </si>
  <si>
    <t>0117350</t>
  </si>
  <si>
    <t>Розроблення схем планування</t>
  </si>
  <si>
    <t>Додаткова дотація</t>
  </si>
  <si>
    <t>0116017</t>
  </si>
  <si>
    <t>Інша діяльність в сфері благоустрою населених пунктів</t>
  </si>
  <si>
    <t>0118230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</si>
  <si>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</si>
  <si>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</si>
  <si>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громадського порядку та безпеки</t>
  </si>
  <si>
    <t>Заходи та роботи з територіальної оборони</t>
  </si>
  <si>
    <t xml:space="preserve">Орендна плата за водні об"єкти </t>
  </si>
  <si>
    <t xml:space="preserve">Співфінансування заходів, що реалізуються за рахунок освітньої субвенціі з державного бюджету місцевим бюджетам ( за спеціальним фондом державного бюджету) </t>
  </si>
  <si>
    <t xml:space="preserve">Реалізація заходів за рахунок освітньої субвенціі з державного бюджету (за спеціальним фондом державного бюджету) 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</si>
  <si>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</si>
  <si>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</si>
  <si>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0611291</t>
  </si>
  <si>
    <t>0611292</t>
  </si>
  <si>
    <t xml:space="preserve">Секретар сільської ради </t>
  </si>
  <si>
    <t>Аліна ШАТОХІНА</t>
  </si>
  <si>
    <t>0114082</t>
  </si>
  <si>
    <t>0613133</t>
  </si>
  <si>
    <t>0118330</t>
  </si>
  <si>
    <t>Інші заходи та заклади молодіжної політики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</si>
  <si>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</si>
  <si>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 xml:space="preserve">Субвенція з державного бюджету місцевим бюджетам на забезпечення харчуванням учнів початкових класів закладів загальної середньої освіти </t>
  </si>
  <si>
    <t xml:space="preserve">Субвенція з місцевого бюджету за рахунок залишкукоштів освітньої субвенції, що утворився на початок бюджетного періоду </t>
  </si>
  <si>
    <t>Субвенція з місцевого бюджету на здійснення природоохоронних заходів</t>
  </si>
  <si>
    <t xml:space="preserve">Субвенція з місцевого бюджету на забезпечення якісної, сучасної та доступної загальної середньої освіти "Нова украінська школа" за рахунок відповідної субвенції з державного бюджету </t>
  </si>
  <si>
    <t>Інші програми та заходи в галузі культури</t>
  </si>
  <si>
    <t>Здійснення заходів з землеустрою</t>
  </si>
  <si>
    <t>0611403</t>
  </si>
  <si>
    <t xml:space="preserve">Забезпечення харчуванням учнів 1-4 класів загальноосвітніх закладів освіти за рахунок субвенції з державного бюджету </t>
  </si>
  <si>
    <t xml:space="preserve">Уточнений план на 2025 рік </t>
  </si>
  <si>
    <t>Уточнений план на 2025 рік 
(кошторис - власні надходження)</t>
  </si>
  <si>
    <t>Податок на прибуток підприємств та фінансових установ комунальної власності</t>
  </si>
  <si>
    <t>Податок на прибуток підприємств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</si>
  <si>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</si>
  <si>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</si>
  <si>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</si>
  <si>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Уточнений план на 2025 рік
(розпис)</t>
  </si>
  <si>
    <t>Уточнений план на 2025 рік (спецфонд кошторисні призначення)</t>
  </si>
  <si>
    <t>0113121</t>
  </si>
  <si>
    <t>0611151</t>
  </si>
  <si>
    <t>0611152</t>
  </si>
  <si>
    <t>0611600</t>
  </si>
  <si>
    <t>0611183</t>
  </si>
  <si>
    <t>0611184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</si>
  <si>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</si>
  <si>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</si>
  <si>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</si>
  <si>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</si>
  <si>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</si>
  <si>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</si>
  <si>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</si>
  <si>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</si>
  <si>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Кошти від відчуження майна, що належить Автономній Республіці Крим та майна, що перебуває в комунальній власності</t>
  </si>
  <si>
    <t>Надходження від продажу основного капіталу</t>
  </si>
  <si>
    <t>Додаток  2
до  рішення  сесії</t>
  </si>
  <si>
    <t xml:space="preserve">Додаток  1
до  рішення  сесії сільської ради </t>
  </si>
  <si>
    <t>06111142</t>
  </si>
  <si>
    <t>0611279</t>
  </si>
  <si>
    <t>0611501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</si>
  <si>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</si>
  <si>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</si>
  <si>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за   2025 рік</t>
  </si>
  <si>
    <t>____лютого 2026 року №______</t>
  </si>
  <si>
    <t>сільської ради ___ лютого 2026 року № ______</t>
  </si>
  <si>
    <t>за 2025 рік</t>
  </si>
  <si>
    <t>0611702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</si>
</sst>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-* #,##0_р_._-;\-* #,##0_р_._-;_-* &quot;-&quot;_р_._-;_-@_-"/>
    <numFmt numFmtId="166" formatCode="_-* #,##0.00_р_._-;\-* #,##0.00_р_._-;_-* &quot;-&quot;??_р_._-;_-@_-"/>
  </numFmts>
  <fonts count="53" x14ac:knownFonts="1">
    <font>
      <sz val="10"/>
      <color indexed="8"/>
      <name val="MS Sans Serif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Helv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2"/>
      <name val="Times New Roman Cyr"/>
      <family val="1"/>
      <charset val="204"/>
    </font>
    <font>
      <b/>
      <sz val="10"/>
      <color indexed="8"/>
      <name val="MS Sans Serif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"/>
      <color indexed="8"/>
      <name val="Courier"/>
    </font>
    <font>
      <b/>
      <sz val="1"/>
      <color indexed="8"/>
      <name val="Courie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44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charset val="1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44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MS Sans Serif"/>
      <family val="2"/>
      <charset val="204"/>
    </font>
    <font>
      <b/>
      <sz val="12"/>
      <color indexed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indexed="55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8" fillId="0" borderId="1">
      <protection locked="0"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5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8" borderId="0" applyNumberFormat="0" applyBorder="0" applyAlignment="0" applyProtection="0"/>
    <xf numFmtId="0" fontId="20" fillId="12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5" borderId="0" applyNumberFormat="0" applyBorder="0" applyAlignment="0" applyProtection="0"/>
    <xf numFmtId="0" fontId="20" fillId="5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4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1" fillId="11" borderId="0" applyNumberFormat="0" applyBorder="0" applyAlignment="0" applyProtection="0"/>
    <xf numFmtId="0" fontId="22" fillId="11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1" fillId="18" borderId="0" applyNumberFormat="0" applyBorder="0" applyAlignment="0" applyProtection="0"/>
    <xf numFmtId="0" fontId="22" fillId="12" borderId="0" applyNumberFormat="0" applyBorder="0" applyAlignment="0" applyProtection="0"/>
    <xf numFmtId="0" fontId="21" fillId="17" borderId="0" applyNumberFormat="0" applyBorder="0" applyAlignment="0" applyProtection="0"/>
    <xf numFmtId="0" fontId="22" fillId="17" borderId="0" applyNumberFormat="0" applyBorder="0" applyAlignment="0" applyProtection="0"/>
    <xf numFmtId="0" fontId="21" fillId="19" borderId="0" applyNumberFormat="0" applyBorder="0" applyAlignment="0" applyProtection="0"/>
    <xf numFmtId="0" fontId="22" fillId="5" borderId="0" applyNumberFormat="0" applyBorder="0" applyAlignment="0" applyProtection="0"/>
    <xf numFmtId="0" fontId="21" fillId="9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4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3" fillId="0" borderId="0"/>
    <xf numFmtId="0" fontId="21" fillId="21" borderId="0" applyNumberFormat="0" applyBorder="0" applyAlignment="0" applyProtection="0"/>
    <xf numFmtId="0" fontId="22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22" borderId="0" applyNumberFormat="0" applyBorder="0" applyAlignment="0" applyProtection="0"/>
    <xf numFmtId="0" fontId="21" fillId="23" borderId="0" applyNumberFormat="0" applyBorder="0" applyAlignment="0" applyProtection="0"/>
    <xf numFmtId="0" fontId="22" fillId="23" borderId="0" applyNumberFormat="0" applyBorder="0" applyAlignment="0" applyProtection="0"/>
    <xf numFmtId="0" fontId="21" fillId="18" borderId="0" applyNumberFormat="0" applyBorder="0" applyAlignment="0" applyProtection="0"/>
    <xf numFmtId="0" fontId="22" fillId="24" borderId="0" applyNumberFormat="0" applyBorder="0" applyAlignment="0" applyProtection="0"/>
    <xf numFmtId="0" fontId="21" fillId="17" borderId="0" applyNumberFormat="0" applyBorder="0" applyAlignment="0" applyProtection="0"/>
    <xf numFmtId="0" fontId="22" fillId="17" borderId="0" applyNumberFormat="0" applyBorder="0" applyAlignment="0" applyProtection="0"/>
    <xf numFmtId="0" fontId="21" fillId="20" borderId="0" applyNumberFormat="0" applyBorder="0" applyAlignment="0" applyProtection="0"/>
    <xf numFmtId="0" fontId="22" fillId="20" borderId="0" applyNumberFormat="0" applyBorder="0" applyAlignment="0" applyProtection="0"/>
    <xf numFmtId="0" fontId="21" fillId="25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24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4" fillId="14" borderId="2" applyNumberFormat="0" applyAlignment="0" applyProtection="0"/>
    <xf numFmtId="0" fontId="24" fillId="5" borderId="2" applyNumberFormat="0" applyAlignment="0" applyProtection="0"/>
    <xf numFmtId="0" fontId="24" fillId="5" borderId="2" applyNumberFormat="0" applyAlignment="0" applyProtection="0"/>
    <xf numFmtId="0" fontId="25" fillId="12" borderId="3" applyNumberFormat="0" applyAlignment="0" applyProtection="0"/>
    <xf numFmtId="0" fontId="25" fillId="3" borderId="3" applyNumberFormat="0" applyAlignment="0" applyProtection="0"/>
    <xf numFmtId="0" fontId="26" fillId="12" borderId="2" applyNumberFormat="0" applyAlignment="0" applyProtection="0"/>
    <xf numFmtId="0" fontId="26" fillId="3" borderId="2" applyNumberFormat="0" applyAlignment="0" applyProtection="0"/>
    <xf numFmtId="0" fontId="27" fillId="9" borderId="0" applyNumberFormat="0" applyBorder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2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top"/>
    </xf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9" applyNumberFormat="0" applyFill="0" applyAlignment="0" applyProtection="0"/>
    <xf numFmtId="0" fontId="35" fillId="26" borderId="10" applyNumberFormat="0" applyAlignment="0" applyProtection="0"/>
    <xf numFmtId="0" fontId="35" fillId="26" borderId="10" applyNumberFormat="0" applyAlignment="0" applyProtection="0"/>
    <xf numFmtId="0" fontId="36" fillId="26" borderId="10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40" fillId="3" borderId="2" applyNumberFormat="0" applyAlignment="0" applyProtection="0"/>
    <xf numFmtId="0" fontId="23" fillId="0" borderId="0"/>
    <xf numFmtId="0" fontId="16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16" fillId="0" borderId="0"/>
    <xf numFmtId="0" fontId="34" fillId="0" borderId="11" applyNumberFormat="0" applyFill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8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3" fillId="7" borderId="12" applyNumberFormat="0" applyFont="0" applyAlignment="0" applyProtection="0"/>
    <xf numFmtId="0" fontId="23" fillId="7" borderId="12" applyNumberFormat="0" applyFont="0" applyAlignment="0" applyProtection="0"/>
    <xf numFmtId="0" fontId="43" fillId="7" borderId="12" applyNumberFormat="0" applyFont="0" applyAlignment="0" applyProtection="0"/>
    <xf numFmtId="0" fontId="25" fillId="3" borderId="3" applyNumberFormat="0" applyAlignment="0" applyProtection="0"/>
    <xf numFmtId="0" fontId="25" fillId="27" borderId="3" applyNumberFormat="0" applyAlignment="0" applyProtection="0"/>
    <xf numFmtId="0" fontId="44" fillId="0" borderId="13" applyNumberFormat="0" applyFill="0" applyAlignment="0" applyProtection="0"/>
    <xf numFmtId="0" fontId="44" fillId="0" borderId="13" applyNumberFormat="0" applyFill="0" applyAlignment="0" applyProtection="0"/>
    <xf numFmtId="0" fontId="45" fillId="14" borderId="0" applyNumberFormat="0" applyBorder="0" applyAlignment="0" applyProtection="0"/>
    <xf numFmtId="0" fontId="6" fillId="0" borderId="0"/>
    <xf numFmtId="0" fontId="3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18" fillId="0" borderId="0">
      <protection locked="0"/>
    </xf>
    <xf numFmtId="0" fontId="4" fillId="0" borderId="0"/>
    <xf numFmtId="0" fontId="3" fillId="0" borderId="0"/>
    <xf numFmtId="0" fontId="2" fillId="0" borderId="0"/>
    <xf numFmtId="0" fontId="1" fillId="0" borderId="0"/>
  </cellStyleXfs>
  <cellXfs count="108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129" applyNumberFormat="1" applyFill="1" applyBorder="1" applyAlignment="1" applyProtection="1"/>
    <xf numFmtId="49" fontId="11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wrapText="1"/>
    </xf>
    <xf numFmtId="4" fontId="16" fillId="0" borderId="0" xfId="0" applyNumberFormat="1" applyFont="1" applyFill="1" applyBorder="1" applyAlignment="1" applyProtection="1">
      <alignment horizontal="right"/>
    </xf>
    <xf numFmtId="0" fontId="8" fillId="0" borderId="0" xfId="129" applyNumberFormat="1" applyFill="1" applyBorder="1" applyAlignment="1" applyProtection="1">
      <alignment wrapText="1"/>
    </xf>
    <xf numFmtId="0" fontId="10" fillId="0" borderId="0" xfId="129" applyNumberFormat="1" applyFont="1" applyFill="1" applyBorder="1" applyAlignment="1" applyProtection="1"/>
    <xf numFmtId="4" fontId="8" fillId="0" borderId="0" xfId="129" applyNumberFormat="1" applyFill="1" applyBorder="1" applyAlignment="1" applyProtection="1"/>
    <xf numFmtId="3" fontId="16" fillId="0" borderId="14" xfId="0" applyNumberFormat="1" applyFont="1" applyFill="1" applyBorder="1" applyAlignment="1">
      <alignment vertical="center" wrapText="1"/>
    </xf>
    <xf numFmtId="0" fontId="16" fillId="0" borderId="14" xfId="0" applyFont="1" applyFill="1" applyBorder="1" applyAlignment="1">
      <alignment vertical="center" wrapText="1"/>
    </xf>
    <xf numFmtId="49" fontId="8" fillId="0" borderId="0" xfId="129" applyNumberFormat="1" applyFill="1" applyBorder="1" applyAlignment="1" applyProtection="1">
      <alignment horizontal="center"/>
    </xf>
    <xf numFmtId="164" fontId="12" fillId="0" borderId="0" xfId="0" applyNumberFormat="1" applyFont="1" applyBorder="1" applyAlignment="1">
      <alignment vertical="center"/>
    </xf>
    <xf numFmtId="164" fontId="14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1" fontId="46" fillId="0" borderId="14" xfId="0" applyNumberFormat="1" applyFont="1" applyBorder="1" applyAlignment="1">
      <alignment horizontal="center" vertical="center"/>
    </xf>
    <xf numFmtId="3" fontId="46" fillId="0" borderId="14" xfId="0" applyNumberFormat="1" applyFont="1" applyBorder="1" applyAlignment="1">
      <alignment vertical="center" wrapText="1"/>
    </xf>
    <xf numFmtId="4" fontId="47" fillId="0" borderId="14" xfId="0" applyNumberFormat="1" applyFont="1" applyBorder="1" applyAlignment="1">
      <alignment horizontal="right" vertical="center"/>
    </xf>
    <xf numFmtId="164" fontId="47" fillId="0" borderId="14" xfId="0" applyNumberFormat="1" applyFont="1" applyBorder="1" applyAlignment="1">
      <alignment horizontal="right" vertical="center"/>
    </xf>
    <xf numFmtId="4" fontId="47" fillId="0" borderId="14" xfId="0" applyNumberFormat="1" applyFont="1" applyFill="1" applyBorder="1" applyAlignment="1" applyProtection="1">
      <alignment vertical="center"/>
    </xf>
    <xf numFmtId="164" fontId="47" fillId="0" borderId="14" xfId="0" applyNumberFormat="1" applyFont="1" applyBorder="1" applyAlignment="1">
      <alignment vertical="center"/>
    </xf>
    <xf numFmtId="0" fontId="46" fillId="0" borderId="14" xfId="0" applyFont="1" applyBorder="1" applyAlignment="1">
      <alignment vertical="center" wrapText="1"/>
    </xf>
    <xf numFmtId="1" fontId="16" fillId="0" borderId="14" xfId="0" applyNumberFormat="1" applyFont="1" applyBorder="1" applyAlignment="1">
      <alignment horizontal="center" vertical="center"/>
    </xf>
    <xf numFmtId="3" fontId="16" fillId="0" borderId="14" xfId="0" applyNumberFormat="1" applyFont="1" applyBorder="1" applyAlignment="1">
      <alignment vertical="center" wrapText="1"/>
    </xf>
    <xf numFmtId="4" fontId="11" fillId="0" borderId="14" xfId="0" applyNumberFormat="1" applyFont="1" applyBorder="1" applyAlignment="1">
      <alignment horizontal="right" vertical="center"/>
    </xf>
    <xf numFmtId="164" fontId="11" fillId="0" borderId="14" xfId="0" applyNumberFormat="1" applyFont="1" applyBorder="1" applyAlignment="1">
      <alignment horizontal="right" vertical="center"/>
    </xf>
    <xf numFmtId="4" fontId="11" fillId="0" borderId="14" xfId="0" applyNumberFormat="1" applyFont="1" applyFill="1" applyBorder="1" applyAlignment="1" applyProtection="1">
      <alignment vertical="center"/>
    </xf>
    <xf numFmtId="164" fontId="11" fillId="0" borderId="14" xfId="0" applyNumberFormat="1" applyFont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16" fillId="0" borderId="14" xfId="124" applyFont="1" applyBorder="1" applyAlignment="1">
      <alignment vertical="center" wrapText="1"/>
    </xf>
    <xf numFmtId="0" fontId="46" fillId="0" borderId="14" xfId="0" applyFont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1" fontId="16" fillId="0" borderId="14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right" vertical="center"/>
    </xf>
    <xf numFmtId="0" fontId="11" fillId="0" borderId="14" xfId="102" applyFont="1" applyBorder="1" applyAlignment="1">
      <alignment horizontal="left" vertical="center" wrapText="1"/>
    </xf>
    <xf numFmtId="0" fontId="16" fillId="0" borderId="14" xfId="102" applyFont="1" applyBorder="1" applyAlignment="1">
      <alignment vertical="center" wrapText="1"/>
    </xf>
    <xf numFmtId="1" fontId="46" fillId="0" borderId="14" xfId="0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wrapText="1"/>
    </xf>
    <xf numFmtId="3" fontId="46" fillId="0" borderId="14" xfId="0" applyNumberFormat="1" applyFont="1" applyFill="1" applyBorder="1" applyAlignment="1">
      <alignment vertical="center" wrapText="1"/>
    </xf>
    <xf numFmtId="0" fontId="47" fillId="0" borderId="14" xfId="0" applyFont="1" applyBorder="1" applyAlignment="1">
      <alignment horizontal="center" vertical="center"/>
    </xf>
    <xf numFmtId="0" fontId="47" fillId="0" borderId="14" xfId="0" applyFont="1" applyBorder="1" applyAlignment="1">
      <alignment vertical="center" wrapText="1"/>
    </xf>
    <xf numFmtId="0" fontId="47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11" fillId="0" borderId="14" xfId="0" applyNumberFormat="1" applyFont="1" applyFill="1" applyBorder="1" applyAlignment="1">
      <alignment vertical="center" wrapText="1"/>
    </xf>
    <xf numFmtId="49" fontId="11" fillId="0" borderId="14" xfId="129" applyNumberFormat="1" applyFont="1" applyBorder="1" applyAlignment="1">
      <alignment horizontal="center" vertical="center"/>
    </xf>
    <xf numFmtId="0" fontId="11" fillId="0" borderId="14" xfId="129" applyFont="1" applyBorder="1" applyAlignment="1">
      <alignment vertical="center" wrapText="1"/>
    </xf>
    <xf numFmtId="4" fontId="11" fillId="0" borderId="14" xfId="129" applyNumberFormat="1" applyFont="1" applyBorder="1" applyAlignment="1">
      <alignment vertical="center" wrapText="1"/>
    </xf>
    <xf numFmtId="4" fontId="11" fillId="0" borderId="14" xfId="129" applyNumberFormat="1" applyFont="1" applyBorder="1" applyAlignment="1">
      <alignment horizontal="right" vertical="center"/>
    </xf>
    <xf numFmtId="4" fontId="11" fillId="0" borderId="14" xfId="129" applyNumberFormat="1" applyFont="1" applyFill="1" applyBorder="1" applyAlignment="1" applyProtection="1">
      <alignment vertical="center"/>
    </xf>
    <xf numFmtId="4" fontId="11" fillId="3" borderId="15" xfId="0" applyNumberFormat="1" applyFont="1" applyFill="1" applyBorder="1" applyAlignment="1">
      <alignment horizontal="right" vertical="center" wrapText="1"/>
    </xf>
    <xf numFmtId="0" fontId="48" fillId="0" borderId="0" xfId="129" applyNumberFormat="1" applyFont="1" applyFill="1" applyBorder="1" applyAlignment="1" applyProtection="1"/>
    <xf numFmtId="4" fontId="11" fillId="3" borderId="0" xfId="0" applyNumberFormat="1" applyFont="1" applyFill="1" applyBorder="1" applyAlignment="1">
      <alignment horizontal="right" vertical="center" wrapText="1"/>
    </xf>
    <xf numFmtId="4" fontId="11" fillId="3" borderId="14" xfId="0" applyNumberFormat="1" applyFont="1" applyFill="1" applyBorder="1" applyAlignment="1">
      <alignment horizontal="right" vertical="center" wrapText="1"/>
    </xf>
    <xf numFmtId="0" fontId="11" fillId="0" borderId="0" xfId="127" applyFont="1"/>
    <xf numFmtId="0" fontId="15" fillId="0" borderId="0" xfId="131" applyFont="1" applyAlignment="1">
      <alignment vertical="center"/>
    </xf>
    <xf numFmtId="0" fontId="49" fillId="0" borderId="0" xfId="131" applyFont="1" applyFill="1"/>
    <xf numFmtId="0" fontId="14" fillId="0" borderId="0" xfId="0" applyNumberFormat="1" applyFont="1" applyFill="1" applyBorder="1" applyAlignment="1" applyProtection="1"/>
    <xf numFmtId="0" fontId="8" fillId="0" borderId="0" xfId="129" applyNumberFormat="1" applyFill="1" applyBorder="1" applyAlignment="1" applyProtection="1">
      <alignment horizontal="left"/>
    </xf>
    <xf numFmtId="0" fontId="11" fillId="28" borderId="14" xfId="129" applyFont="1" applyFill="1" applyBorder="1" applyAlignment="1">
      <alignment vertical="center" wrapText="1"/>
    </xf>
    <xf numFmtId="0" fontId="16" fillId="0" borderId="14" xfId="0" applyFont="1" applyBorder="1" applyAlignment="1">
      <alignment wrapText="1"/>
    </xf>
    <xf numFmtId="164" fontId="12" fillId="28" borderId="0" xfId="0" applyNumberFormat="1" applyFont="1" applyFill="1" applyBorder="1" applyAlignment="1">
      <alignment vertical="center"/>
    </xf>
    <xf numFmtId="0" fontId="47" fillId="0" borderId="14" xfId="0" applyFont="1" applyBorder="1" applyAlignment="1">
      <alignment horizontal="center" vertical="center"/>
    </xf>
    <xf numFmtId="0" fontId="50" fillId="0" borderId="14" xfId="0" quotePrefix="1" applyFont="1" applyBorder="1" applyAlignment="1">
      <alignment vertical="center" wrapText="1"/>
    </xf>
    <xf numFmtId="0" fontId="16" fillId="29" borderId="14" xfId="129" applyFont="1" applyFill="1" applyBorder="1" applyAlignment="1">
      <alignment vertical="center" wrapText="1"/>
    </xf>
    <xf numFmtId="4" fontId="50" fillId="29" borderId="14" xfId="129" applyNumberFormat="1" applyFont="1" applyFill="1" applyBorder="1" applyAlignment="1">
      <alignment vertical="center" wrapText="1"/>
    </xf>
    <xf numFmtId="0" fontId="50" fillId="0" borderId="14" xfId="156" applyFont="1" applyBorder="1" applyAlignment="1">
      <alignment wrapText="1"/>
    </xf>
    <xf numFmtId="0" fontId="11" fillId="0" borderId="14" xfId="0" quotePrefix="1" applyFont="1" applyBorder="1" applyAlignment="1">
      <alignment vertical="center" wrapText="1"/>
    </xf>
    <xf numFmtId="49" fontId="47" fillId="30" borderId="14" xfId="129" applyNumberFormat="1" applyFont="1" applyFill="1" applyBorder="1" applyAlignment="1">
      <alignment horizontal="center" vertical="center"/>
    </xf>
    <xf numFmtId="0" fontId="47" fillId="30" borderId="14" xfId="129" applyFont="1" applyFill="1" applyBorder="1" applyAlignment="1">
      <alignment horizontal="left" vertical="center" wrapText="1"/>
    </xf>
    <xf numFmtId="4" fontId="47" fillId="30" borderId="14" xfId="129" applyNumberFormat="1" applyFont="1" applyFill="1" applyBorder="1" applyAlignment="1">
      <alignment horizontal="right" vertical="center"/>
    </xf>
    <xf numFmtId="4" fontId="11" fillId="30" borderId="14" xfId="129" applyNumberFormat="1" applyFont="1" applyFill="1" applyBorder="1" applyAlignment="1">
      <alignment horizontal="right" vertical="center"/>
    </xf>
    <xf numFmtId="4" fontId="11" fillId="30" borderId="14" xfId="129" applyNumberFormat="1" applyFont="1" applyFill="1" applyBorder="1" applyAlignment="1" applyProtection="1">
      <alignment vertical="center"/>
    </xf>
    <xf numFmtId="49" fontId="11" fillId="30" borderId="14" xfId="129" applyNumberFormat="1" applyFont="1" applyFill="1" applyBorder="1" applyAlignment="1">
      <alignment horizontal="center" vertical="center"/>
    </xf>
    <xf numFmtId="0" fontId="47" fillId="30" borderId="14" xfId="129" applyFont="1" applyFill="1" applyBorder="1" applyAlignment="1">
      <alignment vertical="center" wrapText="1"/>
    </xf>
    <xf numFmtId="4" fontId="46" fillId="30" borderId="14" xfId="129" applyNumberFormat="1" applyFont="1" applyFill="1" applyBorder="1" applyAlignment="1">
      <alignment horizontal="right" vertical="center"/>
    </xf>
    <xf numFmtId="4" fontId="16" fillId="30" borderId="14" xfId="129" applyNumberFormat="1" applyFont="1" applyFill="1" applyBorder="1" applyAlignment="1">
      <alignment horizontal="right" vertical="center"/>
    </xf>
    <xf numFmtId="4" fontId="47" fillId="30" borderId="14" xfId="129" applyNumberFormat="1" applyFont="1" applyFill="1" applyBorder="1" applyAlignment="1" applyProtection="1">
      <alignment vertical="center"/>
    </xf>
    <xf numFmtId="49" fontId="47" fillId="31" borderId="14" xfId="129" applyNumberFormat="1" applyFont="1" applyFill="1" applyBorder="1" applyAlignment="1" applyProtection="1">
      <alignment horizontal="center" vertical="center"/>
    </xf>
    <xf numFmtId="0" fontId="47" fillId="31" borderId="14" xfId="129" applyFont="1" applyFill="1" applyBorder="1" applyAlignment="1">
      <alignment vertical="center" wrapText="1"/>
    </xf>
    <xf numFmtId="4" fontId="47" fillId="31" borderId="14" xfId="129" applyNumberFormat="1" applyFont="1" applyFill="1" applyBorder="1" applyAlignment="1">
      <alignment horizontal="right" vertical="center"/>
    </xf>
    <xf numFmtId="4" fontId="47" fillId="31" borderId="14" xfId="129" applyNumberFormat="1" applyFont="1" applyFill="1" applyBorder="1" applyAlignment="1" applyProtection="1">
      <alignment vertical="center"/>
    </xf>
    <xf numFmtId="0" fontId="11" fillId="0" borderId="14" xfId="0" applyFont="1" applyBorder="1" applyAlignment="1">
      <alignment horizontal="left" vertical="center" wrapText="1"/>
    </xf>
    <xf numFmtId="0" fontId="46" fillId="0" borderId="14" xfId="0" applyFont="1" applyBorder="1" applyAlignment="1">
      <alignment horizontal="center" vertical="center" wrapText="1"/>
    </xf>
    <xf numFmtId="0" fontId="50" fillId="0" borderId="14" xfId="157" applyFont="1" applyBorder="1" applyAlignment="1">
      <alignment wrapText="1"/>
    </xf>
    <xf numFmtId="0" fontId="51" fillId="0" borderId="14" xfId="156" applyFont="1" applyBorder="1" applyAlignment="1">
      <alignment wrapText="1"/>
    </xf>
    <xf numFmtId="0" fontId="50" fillId="0" borderId="14" xfId="158" applyFont="1" applyBorder="1" applyAlignment="1">
      <alignment wrapText="1"/>
    </xf>
    <xf numFmtId="0" fontId="50" fillId="0" borderId="14" xfId="158" applyFont="1" applyBorder="1"/>
    <xf numFmtId="0" fontId="50" fillId="0" borderId="14" xfId="159" quotePrefix="1" applyFont="1" applyBorder="1" applyAlignment="1">
      <alignment vertical="center" wrapText="1"/>
    </xf>
    <xf numFmtId="0" fontId="13" fillId="0" borderId="0" xfId="130" applyNumberFormat="1" applyFont="1" applyFill="1" applyAlignment="1" applyProtection="1">
      <alignment horizontal="left" vertical="center" wrapText="1"/>
    </xf>
    <xf numFmtId="0" fontId="13" fillId="0" borderId="0" xfId="131" applyFont="1" applyFill="1" applyAlignment="1">
      <alignment horizontal="left"/>
    </xf>
    <xf numFmtId="0" fontId="7" fillId="0" borderId="14" xfId="126" applyNumberFormat="1" applyFont="1" applyFill="1" applyBorder="1" applyAlignment="1" applyProtection="1">
      <alignment horizontal="center" vertical="center"/>
    </xf>
    <xf numFmtId="0" fontId="15" fillId="0" borderId="0" xfId="146" applyFont="1" applyBorder="1" applyAlignment="1">
      <alignment horizontal="center"/>
    </xf>
    <xf numFmtId="0" fontId="15" fillId="0" borderId="0" xfId="125" applyFont="1" applyFill="1" applyAlignment="1">
      <alignment horizontal="center" vertical="center"/>
    </xf>
    <xf numFmtId="0" fontId="5" fillId="0" borderId="14" xfId="128" applyFont="1" applyBorder="1" applyAlignment="1" applyProtection="1">
      <alignment horizontal="center" vertical="center" wrapText="1"/>
    </xf>
    <xf numFmtId="0" fontId="47" fillId="0" borderId="16" xfId="0" applyFont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5" fillId="0" borderId="14" xfId="146" applyFont="1" applyBorder="1" applyAlignment="1">
      <alignment horizontal="center" vertical="center"/>
    </xf>
    <xf numFmtId="0" fontId="5" fillId="0" borderId="14" xfId="146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49" fontId="17" fillId="0" borderId="14" xfId="0" applyNumberFormat="1" applyFont="1" applyFill="1" applyBorder="1" applyAlignment="1" applyProtection="1">
      <alignment horizontal="center" vertical="center" wrapText="1"/>
    </xf>
    <xf numFmtId="0" fontId="17" fillId="0" borderId="14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/>
    </xf>
    <xf numFmtId="164" fontId="5" fillId="0" borderId="14" xfId="128" applyNumberFormat="1" applyFont="1" applyBorder="1" applyAlignment="1" applyProtection="1">
      <alignment horizontal="center" vertical="center" wrapText="1"/>
    </xf>
    <xf numFmtId="0" fontId="52" fillId="0" borderId="0" xfId="131" applyFont="1" applyFill="1" applyAlignment="1">
      <alignment horizontal="left"/>
    </xf>
  </cellXfs>
  <cellStyles count="160">
    <cellStyle name="”ќђќ‘ћ‚›‰" xfId="1"/>
    <cellStyle name="”љ‘ђћ‚ђќќ›‰" xfId="2"/>
    <cellStyle name="„…ќ…†ќ›‰" xfId="3"/>
    <cellStyle name="‡ђѓћ‹ћ‚ћљ1" xfId="4"/>
    <cellStyle name="‡ђѓћ‹ћ‚ћљ2" xfId="5"/>
    <cellStyle name="’ћѓћ‚›‰" xfId="6"/>
    <cellStyle name="20% — акцент1" xfId="7" builtinId="30" customBuiltin="1"/>
    <cellStyle name="20% - Акцент1 2" xfId="8"/>
    <cellStyle name="20% — акцент2" xfId="9" builtinId="34" customBuiltin="1"/>
    <cellStyle name="20% - Акцент2 2" xfId="10"/>
    <cellStyle name="20% — акцент3" xfId="11" builtinId="38" customBuiltin="1"/>
    <cellStyle name="20% - Акцент3 2" xfId="12"/>
    <cellStyle name="20% — акцент4" xfId="13" builtinId="42" customBuiltin="1"/>
    <cellStyle name="20% - Акцент4 2" xfId="14"/>
    <cellStyle name="20% — акцент5" xfId="15" builtinId="46" customBuiltin="1"/>
    <cellStyle name="20% - Акцент5 2" xfId="16"/>
    <cellStyle name="20% — акцент6" xfId="17" builtinId="50" customBuiltin="1"/>
    <cellStyle name="20% - Акцент6 2" xfId="18"/>
    <cellStyle name="20% – Акцентування1" xfId="19"/>
    <cellStyle name="20% – Акцентування2" xfId="20"/>
    <cellStyle name="20% – Акцентування3" xfId="21"/>
    <cellStyle name="20% – Акцентування4" xfId="22"/>
    <cellStyle name="20% – Акцентування5" xfId="23"/>
    <cellStyle name="20% – Акцентування6" xfId="24"/>
    <cellStyle name="40% — акцент1" xfId="25" builtinId="31" customBuiltin="1"/>
    <cellStyle name="40% - Акцент1 2" xfId="26"/>
    <cellStyle name="40% — акцент2" xfId="27" builtinId="35" customBuiltin="1"/>
    <cellStyle name="40% - Акцент2 2" xfId="28"/>
    <cellStyle name="40% — акцент3" xfId="29" builtinId="39" customBuiltin="1"/>
    <cellStyle name="40% - Акцент3 2" xfId="30"/>
    <cellStyle name="40% — акцент4" xfId="31" builtinId="43" customBuiltin="1"/>
    <cellStyle name="40% - Акцент4 2" xfId="32"/>
    <cellStyle name="40% — акцент5" xfId="33" builtinId="47" customBuiltin="1"/>
    <cellStyle name="40% - Акцент5 2" xfId="34"/>
    <cellStyle name="40% — акцент6" xfId="35" builtinId="51" customBuiltin="1"/>
    <cellStyle name="40% - Акцент6 2" xfId="36"/>
    <cellStyle name="40% – Акцентування1" xfId="37"/>
    <cellStyle name="40% – Акцентування2" xfId="38"/>
    <cellStyle name="40% – Акцентування3" xfId="39"/>
    <cellStyle name="40% – Акцентування4" xfId="40"/>
    <cellStyle name="40% – Акцентування5" xfId="41"/>
    <cellStyle name="40% – Акцентування6" xfId="42"/>
    <cellStyle name="60% — акцент1" xfId="43" builtinId="32" customBuiltin="1"/>
    <cellStyle name="60% - Акцент1 2" xfId="44"/>
    <cellStyle name="60% — акцент2" xfId="45" builtinId="36" customBuiltin="1"/>
    <cellStyle name="60% - Акцент2 2" xfId="46"/>
    <cellStyle name="60% — акцент3" xfId="47" builtinId="40" customBuiltin="1"/>
    <cellStyle name="60% - Акцент3 2" xfId="48"/>
    <cellStyle name="60% — акцент4" xfId="49" builtinId="44" customBuiltin="1"/>
    <cellStyle name="60% - Акцент4 2" xfId="50"/>
    <cellStyle name="60% — акцент5" xfId="51" builtinId="48" customBuiltin="1"/>
    <cellStyle name="60% - Акцент5 2" xfId="52"/>
    <cellStyle name="60% — акцент6" xfId="53" builtinId="52" customBuiltin="1"/>
    <cellStyle name="60% - Акцент6 2" xfId="54"/>
    <cellStyle name="60% – Акцентування1" xfId="55"/>
    <cellStyle name="60% – Акцентування2" xfId="56"/>
    <cellStyle name="60% – Акцентування3" xfId="57"/>
    <cellStyle name="60% – Акцентування4" xfId="58"/>
    <cellStyle name="60% – Акцентування5" xfId="59"/>
    <cellStyle name="60% – Акцентування6" xfId="60"/>
    <cellStyle name="Normal_meresha_07" xfId="61"/>
    <cellStyle name="Акцент1" xfId="62" builtinId="29" customBuiltin="1"/>
    <cellStyle name="Акцент1 2" xfId="63"/>
    <cellStyle name="Акцент2" xfId="64" builtinId="33" customBuiltin="1"/>
    <cellStyle name="Акцент2 2" xfId="65"/>
    <cellStyle name="Акцент3" xfId="66" builtinId="37" customBuiltin="1"/>
    <cellStyle name="Акцент3 2" xfId="67"/>
    <cellStyle name="Акцент4" xfId="68" builtinId="41" customBuiltin="1"/>
    <cellStyle name="Акцент4 2" xfId="69"/>
    <cellStyle name="Акцент5" xfId="70" builtinId="45" customBuiltin="1"/>
    <cellStyle name="Акцент5 2" xfId="71"/>
    <cellStyle name="Акцент6" xfId="72" builtinId="49" customBuiltin="1"/>
    <cellStyle name="Акцент6 2" xfId="73"/>
    <cellStyle name="Акцентування1" xfId="74"/>
    <cellStyle name="Акцентування2" xfId="75"/>
    <cellStyle name="Акцентування3" xfId="76"/>
    <cellStyle name="Акцентування4" xfId="77"/>
    <cellStyle name="Акцентування5" xfId="78"/>
    <cellStyle name="Акцентування6" xfId="79"/>
    <cellStyle name="Ввід" xfId="80"/>
    <cellStyle name="Ввод " xfId="81" builtinId="20" customBuiltin="1"/>
    <cellStyle name="Ввод  2" xfId="82"/>
    <cellStyle name="Вывод" xfId="83" builtinId="21" customBuiltin="1"/>
    <cellStyle name="Вывод 2" xfId="84"/>
    <cellStyle name="Вычисление" xfId="85" builtinId="22" customBuiltin="1"/>
    <cellStyle name="Вычисление 2" xfId="86"/>
    <cellStyle name="Добре" xfId="87"/>
    <cellStyle name="Заголовок 1" xfId="88" builtinId="16" customBuiltin="1"/>
    <cellStyle name="Заголовок 2" xfId="89" builtinId="17" customBuiltin="1"/>
    <cellStyle name="Заголовок 3" xfId="90" builtinId="18" customBuiltin="1"/>
    <cellStyle name="Заголовок 4" xfId="91" builtinId="19" customBuiltin="1"/>
    <cellStyle name="Звичайний 10" xfId="92"/>
    <cellStyle name="Звичайний 11" xfId="93"/>
    <cellStyle name="Звичайний 12" xfId="94"/>
    <cellStyle name="Звичайний 13" xfId="95"/>
    <cellStyle name="Звичайний 14" xfId="96"/>
    <cellStyle name="Звичайний 15" xfId="97"/>
    <cellStyle name="Звичайний 16" xfId="98"/>
    <cellStyle name="Звичайний 17" xfId="99"/>
    <cellStyle name="Звичайний 18" xfId="100"/>
    <cellStyle name="Звичайний 19" xfId="101"/>
    <cellStyle name="Звичайний 2" xfId="102"/>
    <cellStyle name="Звичайний 20" xfId="103"/>
    <cellStyle name="Звичайний 3" xfId="104"/>
    <cellStyle name="Звичайний 4" xfId="105"/>
    <cellStyle name="Звичайний 5" xfId="106"/>
    <cellStyle name="Звичайний 6" xfId="107"/>
    <cellStyle name="Звичайний 7" xfId="108"/>
    <cellStyle name="Звичайний 8" xfId="109"/>
    <cellStyle name="Звичайний 9" xfId="110"/>
    <cellStyle name="Звичайний_Додаток _ 3 зм_ни 4575" xfId="111"/>
    <cellStyle name="Зв'язана клітинка" xfId="112"/>
    <cellStyle name="Итог" xfId="113" builtinId="25" customBuiltin="1"/>
    <cellStyle name="Итог 2" xfId="114"/>
    <cellStyle name="Контрольна клітинка" xfId="115"/>
    <cellStyle name="Контрольная ячейка" xfId="116" builtinId="23" customBuiltin="1"/>
    <cellStyle name="Контрольная ячейка 2" xfId="117"/>
    <cellStyle name="Назва" xfId="118"/>
    <cellStyle name="Название" xfId="119" builtinId="15" customBuiltin="1"/>
    <cellStyle name="Название 2" xfId="120"/>
    <cellStyle name="Нейтральный" xfId="121" builtinId="28" customBuiltin="1"/>
    <cellStyle name="Нейтральный 2" xfId="122"/>
    <cellStyle name="Обчислення" xfId="123"/>
    <cellStyle name="Обычный" xfId="0" builtinId="0"/>
    <cellStyle name="Обычный 2" xfId="124"/>
    <cellStyle name="Обычный 3" xfId="156"/>
    <cellStyle name="Обычный 4" xfId="157"/>
    <cellStyle name="Обычный 5" xfId="158"/>
    <cellStyle name="Обычный 6" xfId="159"/>
    <cellStyle name="Обычный 8" xfId="125"/>
    <cellStyle name="Обычный__tmp_73606750015329." xfId="126"/>
    <cellStyle name="Обычный__tmp_73644435022141." xfId="127"/>
    <cellStyle name="Обычный_ZV1PIV98" xfId="128"/>
    <cellStyle name="Обычный_видатки" xfId="129"/>
    <cellStyle name="Обычный_Додатки 3,5,6 на 2021 рік для ОТГ" xfId="130"/>
    <cellStyle name="Обычный_додатки до рішення нова редакція" xfId="131"/>
    <cellStyle name="Підсумок" xfId="132"/>
    <cellStyle name="Плохой" xfId="133" builtinId="27" customBuiltin="1"/>
    <cellStyle name="Плохой 2" xfId="134"/>
    <cellStyle name="Поганий" xfId="135"/>
    <cellStyle name="Пояснение" xfId="136" builtinId="53" customBuiltin="1"/>
    <cellStyle name="Пояснение 2" xfId="137"/>
    <cellStyle name="Примечание" xfId="138" builtinId="10" customBuiltin="1"/>
    <cellStyle name="Примечание 2" xfId="139"/>
    <cellStyle name="Примітка" xfId="140"/>
    <cellStyle name="Результат" xfId="141"/>
    <cellStyle name="Результат 1" xfId="142"/>
    <cellStyle name="Связанная ячейка" xfId="143" builtinId="24" customBuiltin="1"/>
    <cellStyle name="Связанная ячейка 2" xfId="144"/>
    <cellStyle name="Середній" xfId="145"/>
    <cellStyle name="Стиль 1" xfId="146"/>
    <cellStyle name="Текст попередження" xfId="147"/>
    <cellStyle name="Текст пояснення" xfId="148"/>
    <cellStyle name="Текст предупреждения" xfId="149" builtinId="11" customBuiltin="1"/>
    <cellStyle name="Текст предупреждения 2" xfId="150"/>
    <cellStyle name="Тысячи [0]_Розподіл (2)" xfId="151"/>
    <cellStyle name="Тысячи_Розподіл (2)" xfId="152"/>
    <cellStyle name="Хороший" xfId="153" builtinId="26" customBuiltin="1"/>
    <cellStyle name="Хороший 2" xfId="154"/>
    <cellStyle name="Џђћ–…ќ’ќ›‰" xfId="155"/>
  </cellStyles>
  <dxfs count="11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17"/>
  <sheetViews>
    <sheetView showZeros="0" workbookViewId="0">
      <pane xSplit="2" ySplit="9" topLeftCell="C101" activePane="bottomRight" state="frozen"/>
      <selection pane="topRight" activeCell="C1" sqref="C1"/>
      <selection pane="bottomLeft" activeCell="A10" sqref="A10"/>
      <selection pane="bottomRight" activeCell="I90" sqref="I90"/>
    </sheetView>
  </sheetViews>
  <sheetFormatPr defaultRowHeight="12.75" x14ac:dyDescent="0.2"/>
  <cols>
    <col min="1" max="1" width="10.140625" customWidth="1"/>
    <col min="2" max="2" width="40" style="1" customWidth="1"/>
    <col min="3" max="3" width="17.140625" customWidth="1"/>
    <col min="4" max="4" width="16.7109375" customWidth="1"/>
    <col min="5" max="5" width="10.42578125" customWidth="1"/>
    <col min="6" max="6" width="13.28515625" customWidth="1"/>
    <col min="7" max="7" width="13.85546875" customWidth="1"/>
    <col min="8" max="8" width="12.5703125" customWidth="1"/>
    <col min="9" max="9" width="9.85546875" customWidth="1"/>
    <col min="10" max="10" width="17.28515625" customWidth="1"/>
    <col min="11" max="11" width="16.5703125" customWidth="1"/>
    <col min="12" max="12" width="8.28515625" customWidth="1"/>
  </cols>
  <sheetData>
    <row r="1" spans="1:12" ht="33.6" customHeight="1" x14ac:dyDescent="0.2">
      <c r="J1" s="92" t="s">
        <v>236</v>
      </c>
      <c r="K1" s="92"/>
    </row>
    <row r="2" spans="1:12" ht="15.75" x14ac:dyDescent="0.25">
      <c r="J2" s="93" t="s">
        <v>243</v>
      </c>
      <c r="K2" s="93"/>
    </row>
    <row r="4" spans="1:12" ht="15.75" x14ac:dyDescent="0.25">
      <c r="A4" s="95" t="s">
        <v>142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 ht="15.75" x14ac:dyDescent="0.25">
      <c r="A5" s="95" t="s">
        <v>242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1:12" x14ac:dyDescent="0.2">
      <c r="L6" s="57" t="s">
        <v>5</v>
      </c>
    </row>
    <row r="7" spans="1:12" ht="11.45" customHeight="1" x14ac:dyDescent="0.2">
      <c r="A7" s="100" t="s">
        <v>43</v>
      </c>
      <c r="B7" s="101" t="s">
        <v>44</v>
      </c>
      <c r="C7" s="94" t="s">
        <v>45</v>
      </c>
      <c r="D7" s="94"/>
      <c r="E7" s="94"/>
      <c r="F7" s="94" t="s">
        <v>46</v>
      </c>
      <c r="G7" s="94"/>
      <c r="H7" s="94"/>
      <c r="I7" s="94"/>
      <c r="J7" s="94" t="s">
        <v>47</v>
      </c>
      <c r="K7" s="94"/>
      <c r="L7" s="94"/>
    </row>
    <row r="8" spans="1:12" ht="28.15" customHeight="1" x14ac:dyDescent="0.2">
      <c r="A8" s="100"/>
      <c r="B8" s="101"/>
      <c r="C8" s="97" t="s">
        <v>210</v>
      </c>
      <c r="D8" s="97" t="s">
        <v>48</v>
      </c>
      <c r="E8" s="97" t="s">
        <v>49</v>
      </c>
      <c r="F8" s="97" t="s">
        <v>210</v>
      </c>
      <c r="G8" s="97" t="s">
        <v>211</v>
      </c>
      <c r="H8" s="97" t="s">
        <v>48</v>
      </c>
      <c r="I8" s="97" t="s">
        <v>49</v>
      </c>
      <c r="J8" s="97" t="s">
        <v>210</v>
      </c>
      <c r="K8" s="97" t="s">
        <v>48</v>
      </c>
      <c r="L8" s="97" t="s">
        <v>50</v>
      </c>
    </row>
    <row r="9" spans="1:12" ht="33" customHeight="1" x14ac:dyDescent="0.2">
      <c r="A9" s="100"/>
      <c r="B9" s="101"/>
      <c r="C9" s="97"/>
      <c r="D9" s="97"/>
      <c r="E9" s="97"/>
      <c r="F9" s="97"/>
      <c r="G9" s="97"/>
      <c r="H9" s="97"/>
      <c r="I9" s="97"/>
      <c r="J9" s="97"/>
      <c r="K9" s="97"/>
      <c r="L9" s="97"/>
    </row>
    <row r="10" spans="1:12" s="2" customFormat="1" ht="19.5" customHeight="1" x14ac:dyDescent="0.2">
      <c r="A10" s="17">
        <v>10000000</v>
      </c>
      <c r="B10" s="18" t="s">
        <v>7</v>
      </c>
      <c r="C10" s="19">
        <f>C11+C21+C27+C33+C50</f>
        <v>60444300</v>
      </c>
      <c r="D10" s="19">
        <f>D11+D21+D27+D33+D50+D19</f>
        <v>60631931.010000013</v>
      </c>
      <c r="E10" s="19">
        <f>D10/C10*100</f>
        <v>100.31041969217944</v>
      </c>
      <c r="F10" s="19">
        <f>F11+F21+F27+F33+F50</f>
        <v>10200</v>
      </c>
      <c r="G10" s="19">
        <f>G11+G21+G27+G33+G50</f>
        <v>10200</v>
      </c>
      <c r="H10" s="19">
        <f>H11+H21+H27+H33+H50</f>
        <v>14139.84</v>
      </c>
      <c r="I10" s="20">
        <f>IF(G10=0,0,H10/G10*100)</f>
        <v>138.62588235294118</v>
      </c>
      <c r="J10" s="21">
        <f t="shared" ref="J10:K30" si="0">C10+G10</f>
        <v>60454500</v>
      </c>
      <c r="K10" s="21">
        <f t="shared" si="0"/>
        <v>60646070.850000016</v>
      </c>
      <c r="L10" s="22">
        <f>IF(J10=0,0,K10/J10*100)</f>
        <v>100.3168843510409</v>
      </c>
    </row>
    <row r="11" spans="1:12" s="2" customFormat="1" ht="27" customHeight="1" x14ac:dyDescent="0.2">
      <c r="A11" s="17">
        <v>11000000</v>
      </c>
      <c r="B11" s="18" t="s">
        <v>8</v>
      </c>
      <c r="C11" s="19">
        <f>C12</f>
        <v>33900300</v>
      </c>
      <c r="D11" s="19">
        <f>D12</f>
        <v>35252543.49000001</v>
      </c>
      <c r="E11" s="19">
        <f>E12</f>
        <v>103.98888354970313</v>
      </c>
      <c r="F11" s="19"/>
      <c r="G11" s="19">
        <f>G12+G24</f>
        <v>0</v>
      </c>
      <c r="H11" s="19">
        <f>H12+H24</f>
        <v>0</v>
      </c>
      <c r="I11" s="20">
        <f t="shared" ref="I11:I82" si="1">IF(G11=0,0,H11/G11*100)</f>
        <v>0</v>
      </c>
      <c r="J11" s="21">
        <f t="shared" si="0"/>
        <v>33900300</v>
      </c>
      <c r="K11" s="21">
        <f t="shared" si="0"/>
        <v>35252543.49000001</v>
      </c>
      <c r="L11" s="22">
        <f t="shared" ref="L11:L82" si="2">IF(J11=0,0,K11/J11*100)</f>
        <v>103.98888354970313</v>
      </c>
    </row>
    <row r="12" spans="1:12" s="2" customFormat="1" ht="18.600000000000001" customHeight="1" x14ac:dyDescent="0.2">
      <c r="A12" s="17">
        <v>11010000</v>
      </c>
      <c r="B12" s="23" t="s">
        <v>9</v>
      </c>
      <c r="C12" s="19">
        <f>SUM(C13:C19)</f>
        <v>33900300</v>
      </c>
      <c r="D12" s="19">
        <f>SUM(D13:D18)</f>
        <v>35252543.49000001</v>
      </c>
      <c r="E12" s="20">
        <f t="shared" ref="E12:E23" si="3">D12/C12*100</f>
        <v>103.98888354970313</v>
      </c>
      <c r="F12" s="19"/>
      <c r="G12" s="19">
        <f>SUM(G13:G23)</f>
        <v>0</v>
      </c>
      <c r="H12" s="19">
        <f>SUM(H13:H23)</f>
        <v>0</v>
      </c>
      <c r="I12" s="20">
        <f t="shared" si="1"/>
        <v>0</v>
      </c>
      <c r="J12" s="21">
        <f t="shared" si="0"/>
        <v>33900300</v>
      </c>
      <c r="K12" s="21">
        <f t="shared" si="0"/>
        <v>35252543.49000001</v>
      </c>
      <c r="L12" s="22">
        <f t="shared" si="2"/>
        <v>103.98888354970313</v>
      </c>
    </row>
    <row r="13" spans="1:12" ht="38.25" customHeight="1" x14ac:dyDescent="0.2">
      <c r="A13" s="24">
        <v>11010100</v>
      </c>
      <c r="B13" s="25" t="s">
        <v>53</v>
      </c>
      <c r="C13" s="26">
        <v>28911400</v>
      </c>
      <c r="D13" s="26">
        <v>29907743.350000001</v>
      </c>
      <c r="E13" s="27">
        <f t="shared" si="3"/>
        <v>103.44619544539523</v>
      </c>
      <c r="F13" s="28"/>
      <c r="G13" s="28"/>
      <c r="H13" s="28"/>
      <c r="I13" s="27">
        <f t="shared" si="1"/>
        <v>0</v>
      </c>
      <c r="J13" s="28">
        <f t="shared" si="0"/>
        <v>28911400</v>
      </c>
      <c r="K13" s="28">
        <f t="shared" si="0"/>
        <v>29907743.350000001</v>
      </c>
      <c r="L13" s="29">
        <f t="shared" si="2"/>
        <v>103.44619544539523</v>
      </c>
    </row>
    <row r="14" spans="1:12" ht="39.75" customHeight="1" x14ac:dyDescent="0.2">
      <c r="A14" s="24">
        <v>11010400</v>
      </c>
      <c r="B14" s="25" t="s">
        <v>54</v>
      </c>
      <c r="C14" s="26">
        <v>2200000</v>
      </c>
      <c r="D14" s="26">
        <v>2325320.0499999998</v>
      </c>
      <c r="E14" s="27">
        <f t="shared" si="3"/>
        <v>105.6963659090909</v>
      </c>
      <c r="F14" s="28"/>
      <c r="G14" s="28"/>
      <c r="H14" s="28"/>
      <c r="I14" s="27">
        <f t="shared" si="1"/>
        <v>0</v>
      </c>
      <c r="J14" s="28">
        <f t="shared" si="0"/>
        <v>2200000</v>
      </c>
      <c r="K14" s="28">
        <f t="shared" si="0"/>
        <v>2325320.0499999998</v>
      </c>
      <c r="L14" s="29">
        <f t="shared" si="2"/>
        <v>105.6963659090909</v>
      </c>
    </row>
    <row r="15" spans="1:12" ht="38.25" customHeight="1" x14ac:dyDescent="0.2">
      <c r="A15" s="30">
        <v>11010500</v>
      </c>
      <c r="B15" s="31" t="s">
        <v>55</v>
      </c>
      <c r="C15" s="26">
        <v>1757000</v>
      </c>
      <c r="D15" s="26">
        <v>1820293.18</v>
      </c>
      <c r="E15" s="27">
        <f t="shared" si="3"/>
        <v>103.60234376778598</v>
      </c>
      <c r="F15" s="28"/>
      <c r="G15" s="28"/>
      <c r="H15" s="28"/>
      <c r="I15" s="27">
        <f t="shared" si="1"/>
        <v>0</v>
      </c>
      <c r="J15" s="28">
        <f t="shared" si="0"/>
        <v>1757000</v>
      </c>
      <c r="K15" s="28">
        <f t="shared" si="0"/>
        <v>1820293.18</v>
      </c>
      <c r="L15" s="29">
        <f t="shared" si="2"/>
        <v>103.60234376778598</v>
      </c>
    </row>
    <row r="16" spans="1:12" ht="25.5" customHeight="1" x14ac:dyDescent="0.2">
      <c r="A16" s="30">
        <v>11011200</v>
      </c>
      <c r="B16" s="69" t="s">
        <v>191</v>
      </c>
      <c r="C16" s="26">
        <v>700000</v>
      </c>
      <c r="D16" s="26">
        <v>941383.14</v>
      </c>
      <c r="E16" s="27">
        <f t="shared" si="3"/>
        <v>134.48330571428571</v>
      </c>
      <c r="F16" s="28"/>
      <c r="G16" s="28"/>
      <c r="H16" s="28"/>
      <c r="I16" s="27"/>
      <c r="J16" s="28">
        <f t="shared" si="0"/>
        <v>700000</v>
      </c>
      <c r="K16" s="28">
        <f t="shared" si="0"/>
        <v>941383.14</v>
      </c>
      <c r="L16" s="29">
        <f t="shared" si="2"/>
        <v>134.48330571428571</v>
      </c>
    </row>
    <row r="17" spans="1:12" ht="36" customHeight="1" x14ac:dyDescent="0.2">
      <c r="A17" s="30">
        <v>11011300</v>
      </c>
      <c r="B17" s="69" t="s">
        <v>192</v>
      </c>
      <c r="C17" s="26">
        <v>210000</v>
      </c>
      <c r="D17" s="26">
        <v>104203.77</v>
      </c>
      <c r="E17" s="27">
        <f t="shared" si="3"/>
        <v>49.620842857142861</v>
      </c>
      <c r="F17" s="28"/>
      <c r="G17" s="28"/>
      <c r="H17" s="28"/>
      <c r="I17" s="27"/>
      <c r="J17" s="28">
        <f t="shared" si="0"/>
        <v>210000</v>
      </c>
      <c r="K17" s="28">
        <f t="shared" si="0"/>
        <v>104203.77</v>
      </c>
      <c r="L17" s="29">
        <f t="shared" si="2"/>
        <v>49.620842857142861</v>
      </c>
    </row>
    <row r="18" spans="1:12" ht="38.25" customHeight="1" x14ac:dyDescent="0.2">
      <c r="A18" s="30">
        <v>11011500</v>
      </c>
      <c r="B18" s="69" t="s">
        <v>201</v>
      </c>
      <c r="C18" s="26">
        <v>80000</v>
      </c>
      <c r="D18" s="26">
        <v>153600</v>
      </c>
      <c r="E18" s="27">
        <f t="shared" si="3"/>
        <v>192</v>
      </c>
      <c r="F18" s="28"/>
      <c r="G18" s="28"/>
      <c r="H18" s="28"/>
      <c r="I18" s="27"/>
      <c r="J18" s="28">
        <f t="shared" si="0"/>
        <v>80000</v>
      </c>
      <c r="K18" s="28">
        <f t="shared" si="0"/>
        <v>153600</v>
      </c>
      <c r="L18" s="29">
        <f t="shared" si="2"/>
        <v>192</v>
      </c>
    </row>
    <row r="19" spans="1:12" ht="17.25" customHeight="1" x14ac:dyDescent="0.2">
      <c r="A19" s="86">
        <v>11020000</v>
      </c>
      <c r="B19" s="88" t="s">
        <v>213</v>
      </c>
      <c r="C19" s="19">
        <v>41900</v>
      </c>
      <c r="D19" s="19">
        <v>41914</v>
      </c>
      <c r="E19" s="27">
        <f t="shared" si="3"/>
        <v>100.03341288782816</v>
      </c>
      <c r="F19" s="28"/>
      <c r="G19" s="28"/>
      <c r="H19" s="28"/>
      <c r="I19" s="27"/>
      <c r="J19" s="28">
        <f t="shared" si="0"/>
        <v>41900</v>
      </c>
      <c r="K19" s="28">
        <f t="shared" si="0"/>
        <v>41914</v>
      </c>
      <c r="L19" s="29">
        <f t="shared" si="2"/>
        <v>100.03341288782816</v>
      </c>
    </row>
    <row r="20" spans="1:12" ht="27" customHeight="1" x14ac:dyDescent="0.2">
      <c r="A20" s="30">
        <v>11020200</v>
      </c>
      <c r="B20" s="87" t="s">
        <v>212</v>
      </c>
      <c r="C20" s="26">
        <v>41900</v>
      </c>
      <c r="D20" s="26">
        <v>41914</v>
      </c>
      <c r="E20" s="27">
        <f t="shared" si="3"/>
        <v>100.03341288782816</v>
      </c>
      <c r="F20" s="28"/>
      <c r="G20" s="28"/>
      <c r="H20" s="28"/>
      <c r="I20" s="27"/>
      <c r="J20" s="28"/>
      <c r="K20" s="28">
        <f t="shared" si="0"/>
        <v>41914</v>
      </c>
      <c r="L20" s="29"/>
    </row>
    <row r="21" spans="1:12" ht="24" customHeight="1" x14ac:dyDescent="0.2">
      <c r="A21" s="17">
        <v>13000000</v>
      </c>
      <c r="B21" s="18" t="s">
        <v>56</v>
      </c>
      <c r="C21" s="19">
        <f>C22</f>
        <v>270000</v>
      </c>
      <c r="D21" s="19">
        <f>D22+D25</f>
        <v>376337.01</v>
      </c>
      <c r="E21" s="20">
        <f t="shared" si="3"/>
        <v>139.38407777777778</v>
      </c>
      <c r="F21" s="21"/>
      <c r="G21" s="21"/>
      <c r="H21" s="21"/>
      <c r="I21" s="20">
        <f t="shared" si="1"/>
        <v>0</v>
      </c>
      <c r="J21" s="21">
        <f t="shared" si="0"/>
        <v>270000</v>
      </c>
      <c r="K21" s="21">
        <f t="shared" si="0"/>
        <v>376337.01</v>
      </c>
      <c r="L21" s="22">
        <f t="shared" si="2"/>
        <v>139.38407777777778</v>
      </c>
    </row>
    <row r="22" spans="1:12" s="2" customFormat="1" ht="27" customHeight="1" x14ac:dyDescent="0.2">
      <c r="A22" s="17">
        <v>13010000</v>
      </c>
      <c r="B22" s="23" t="s">
        <v>57</v>
      </c>
      <c r="C22" s="21">
        <f>C23+C24</f>
        <v>270000</v>
      </c>
      <c r="D22" s="21">
        <f>D23+D24</f>
        <v>376337.01</v>
      </c>
      <c r="E22" s="20">
        <f t="shared" si="3"/>
        <v>139.38407777777778</v>
      </c>
      <c r="F22" s="21"/>
      <c r="G22" s="21"/>
      <c r="H22" s="21"/>
      <c r="I22" s="20">
        <f t="shared" si="1"/>
        <v>0</v>
      </c>
      <c r="J22" s="21">
        <f t="shared" si="0"/>
        <v>270000</v>
      </c>
      <c r="K22" s="21">
        <f t="shared" si="0"/>
        <v>376337.01</v>
      </c>
      <c r="L22" s="22">
        <f t="shared" si="2"/>
        <v>139.38407777777778</v>
      </c>
    </row>
    <row r="23" spans="1:12" ht="36" customHeight="1" x14ac:dyDescent="0.2">
      <c r="A23" s="24">
        <v>13010100</v>
      </c>
      <c r="B23" s="31" t="s">
        <v>58</v>
      </c>
      <c r="C23" s="26">
        <v>130000</v>
      </c>
      <c r="D23" s="26">
        <v>107113.43</v>
      </c>
      <c r="E23" s="27">
        <f t="shared" si="3"/>
        <v>82.394946153846149</v>
      </c>
      <c r="F23" s="28"/>
      <c r="G23" s="28"/>
      <c r="H23" s="28"/>
      <c r="I23" s="27">
        <f t="shared" si="1"/>
        <v>0</v>
      </c>
      <c r="J23" s="28">
        <f t="shared" si="0"/>
        <v>130000</v>
      </c>
      <c r="K23" s="28">
        <f t="shared" si="0"/>
        <v>107113.43</v>
      </c>
      <c r="L23" s="29">
        <f t="shared" si="2"/>
        <v>82.394946153846149</v>
      </c>
    </row>
    <row r="24" spans="1:12" ht="65.25" customHeight="1" x14ac:dyDescent="0.2">
      <c r="A24" s="24">
        <v>13010200</v>
      </c>
      <c r="B24" s="32" t="s">
        <v>59</v>
      </c>
      <c r="C24" s="26">
        <v>140000</v>
      </c>
      <c r="D24" s="26">
        <v>269223.58</v>
      </c>
      <c r="E24" s="27">
        <f>D24/C24*100</f>
        <v>192.30255714285715</v>
      </c>
      <c r="F24" s="19"/>
      <c r="G24" s="19">
        <f>SUM(G25:G33)</f>
        <v>0</v>
      </c>
      <c r="H24" s="19">
        <f>SUM(H25:H33)</f>
        <v>0</v>
      </c>
      <c r="I24" s="20">
        <f t="shared" si="1"/>
        <v>0</v>
      </c>
      <c r="J24" s="28">
        <f t="shared" si="0"/>
        <v>140000</v>
      </c>
      <c r="K24" s="28">
        <f t="shared" si="0"/>
        <v>269223.58</v>
      </c>
      <c r="L24" s="29">
        <f t="shared" si="2"/>
        <v>192.30255714285715</v>
      </c>
    </row>
    <row r="25" spans="1:12" ht="17.25" hidden="1" customHeight="1" x14ac:dyDescent="0.2">
      <c r="A25" s="17">
        <v>13030000</v>
      </c>
      <c r="B25" s="23" t="s">
        <v>60</v>
      </c>
      <c r="C25" s="19"/>
      <c r="D25" s="19">
        <f>D26</f>
        <v>0</v>
      </c>
      <c r="E25" s="20"/>
      <c r="F25" s="21"/>
      <c r="G25" s="21"/>
      <c r="H25" s="21"/>
      <c r="I25" s="20">
        <f t="shared" si="1"/>
        <v>0</v>
      </c>
      <c r="J25" s="21">
        <f t="shared" si="0"/>
        <v>0</v>
      </c>
      <c r="K25" s="21">
        <f t="shared" si="0"/>
        <v>0</v>
      </c>
      <c r="L25" s="22">
        <f t="shared" si="2"/>
        <v>0</v>
      </c>
    </row>
    <row r="26" spans="1:12" ht="38.25" hidden="1" customHeight="1" x14ac:dyDescent="0.2">
      <c r="A26" s="24">
        <v>13030100</v>
      </c>
      <c r="B26" s="31" t="s">
        <v>61</v>
      </c>
      <c r="C26" s="26"/>
      <c r="D26" s="26"/>
      <c r="E26" s="27"/>
      <c r="F26" s="28"/>
      <c r="G26" s="28"/>
      <c r="H26" s="28"/>
      <c r="I26" s="27">
        <f t="shared" si="1"/>
        <v>0</v>
      </c>
      <c r="J26" s="21">
        <f t="shared" si="0"/>
        <v>0</v>
      </c>
      <c r="K26" s="28">
        <f t="shared" si="0"/>
        <v>0</v>
      </c>
      <c r="L26" s="29">
        <f t="shared" si="2"/>
        <v>0</v>
      </c>
    </row>
    <row r="27" spans="1:12" x14ac:dyDescent="0.2">
      <c r="A27" s="17">
        <v>14000000</v>
      </c>
      <c r="B27" s="23" t="s">
        <v>62</v>
      </c>
      <c r="C27" s="19">
        <f>C28+C30+C32</f>
        <v>3700000</v>
      </c>
      <c r="D27" s="19">
        <f>D28+D30+D32</f>
        <v>4622123.2699999996</v>
      </c>
      <c r="E27" s="20">
        <f t="shared" ref="E27:E41" si="4">D27/C27*100</f>
        <v>124.92225054054053</v>
      </c>
      <c r="F27" s="21"/>
      <c r="G27" s="21"/>
      <c r="H27" s="21"/>
      <c r="I27" s="20">
        <f t="shared" si="1"/>
        <v>0</v>
      </c>
      <c r="J27" s="21">
        <f t="shared" si="0"/>
        <v>3700000</v>
      </c>
      <c r="K27" s="21">
        <f t="shared" si="0"/>
        <v>4622123.2699999996</v>
      </c>
      <c r="L27" s="22">
        <f t="shared" si="2"/>
        <v>124.92225054054053</v>
      </c>
    </row>
    <row r="28" spans="1:12" ht="25.5" customHeight="1" x14ac:dyDescent="0.2">
      <c r="A28" s="17">
        <v>14020000</v>
      </c>
      <c r="B28" s="23" t="s">
        <v>63</v>
      </c>
      <c r="C28" s="19">
        <f>C29</f>
        <v>100000</v>
      </c>
      <c r="D28" s="19">
        <f>D29</f>
        <v>175619.03</v>
      </c>
      <c r="E28" s="20">
        <f t="shared" si="4"/>
        <v>175.61903000000001</v>
      </c>
      <c r="F28" s="21"/>
      <c r="G28" s="21"/>
      <c r="H28" s="21"/>
      <c r="I28" s="20">
        <f t="shared" si="1"/>
        <v>0</v>
      </c>
      <c r="J28" s="21">
        <f t="shared" si="0"/>
        <v>100000</v>
      </c>
      <c r="K28" s="21">
        <f t="shared" si="0"/>
        <v>175619.03</v>
      </c>
      <c r="L28" s="22">
        <f t="shared" si="2"/>
        <v>175.61903000000001</v>
      </c>
    </row>
    <row r="29" spans="1:12" ht="13.15" customHeight="1" x14ac:dyDescent="0.2">
      <c r="A29" s="24">
        <v>14021900</v>
      </c>
      <c r="B29" s="31" t="s">
        <v>64</v>
      </c>
      <c r="C29" s="26">
        <v>100000</v>
      </c>
      <c r="D29" s="26">
        <v>175619.03</v>
      </c>
      <c r="E29" s="27">
        <f t="shared" si="4"/>
        <v>175.61903000000001</v>
      </c>
      <c r="F29" s="28"/>
      <c r="G29" s="28"/>
      <c r="H29" s="28"/>
      <c r="I29" s="27">
        <f t="shared" si="1"/>
        <v>0</v>
      </c>
      <c r="J29" s="28">
        <f t="shared" si="0"/>
        <v>100000</v>
      </c>
      <c r="K29" s="28">
        <f t="shared" si="0"/>
        <v>175619.03</v>
      </c>
      <c r="L29" s="29">
        <f t="shared" si="2"/>
        <v>175.61903000000001</v>
      </c>
    </row>
    <row r="30" spans="1:12" s="2" customFormat="1" ht="25.5" x14ac:dyDescent="0.2">
      <c r="A30" s="17">
        <v>14030000</v>
      </c>
      <c r="B30" s="23" t="s">
        <v>65</v>
      </c>
      <c r="C30" s="19">
        <f>C31</f>
        <v>1070000</v>
      </c>
      <c r="D30" s="19">
        <f>D31</f>
        <v>1555548.66</v>
      </c>
      <c r="E30" s="20">
        <f t="shared" si="4"/>
        <v>145.37837943925234</v>
      </c>
      <c r="F30" s="21"/>
      <c r="G30" s="21"/>
      <c r="H30" s="21"/>
      <c r="I30" s="20">
        <f t="shared" si="1"/>
        <v>0</v>
      </c>
      <c r="J30" s="21">
        <f t="shared" si="0"/>
        <v>1070000</v>
      </c>
      <c r="K30" s="21">
        <f t="shared" si="0"/>
        <v>1555548.66</v>
      </c>
      <c r="L30" s="22">
        <f t="shared" si="2"/>
        <v>145.37837943925234</v>
      </c>
    </row>
    <row r="31" spans="1:12" s="2" customFormat="1" x14ac:dyDescent="0.2">
      <c r="A31" s="24">
        <v>14031900</v>
      </c>
      <c r="B31" s="31" t="s">
        <v>64</v>
      </c>
      <c r="C31" s="26">
        <v>1070000</v>
      </c>
      <c r="D31" s="26">
        <v>1555548.66</v>
      </c>
      <c r="E31" s="27">
        <f t="shared" si="4"/>
        <v>145.37837943925234</v>
      </c>
      <c r="F31" s="28"/>
      <c r="G31" s="28"/>
      <c r="H31" s="28"/>
      <c r="I31" s="27">
        <f t="shared" si="1"/>
        <v>0</v>
      </c>
      <c r="J31" s="28">
        <f t="shared" ref="J31:K45" si="5">C31+G31</f>
        <v>1070000</v>
      </c>
      <c r="K31" s="28">
        <f t="shared" si="5"/>
        <v>1555548.66</v>
      </c>
      <c r="L31" s="29">
        <f t="shared" si="2"/>
        <v>145.37837943925234</v>
      </c>
    </row>
    <row r="32" spans="1:12" ht="24" customHeight="1" x14ac:dyDescent="0.2">
      <c r="A32" s="17">
        <v>14040000</v>
      </c>
      <c r="B32" s="23" t="s">
        <v>66</v>
      </c>
      <c r="C32" s="21">
        <v>2530000</v>
      </c>
      <c r="D32" s="19">
        <v>2890955.58</v>
      </c>
      <c r="E32" s="20">
        <f t="shared" si="4"/>
        <v>114.26701897233202</v>
      </c>
      <c r="F32" s="21"/>
      <c r="G32" s="21"/>
      <c r="H32" s="21"/>
      <c r="I32" s="20">
        <f t="shared" si="1"/>
        <v>0</v>
      </c>
      <c r="J32" s="21">
        <f t="shared" si="5"/>
        <v>2530000</v>
      </c>
      <c r="K32" s="21">
        <f t="shared" si="5"/>
        <v>2890955.58</v>
      </c>
      <c r="L32" s="22">
        <f t="shared" si="2"/>
        <v>114.26701897233202</v>
      </c>
    </row>
    <row r="33" spans="1:12" ht="16.5" customHeight="1" x14ac:dyDescent="0.2">
      <c r="A33" s="17">
        <v>18000000</v>
      </c>
      <c r="B33" s="23" t="s">
        <v>67</v>
      </c>
      <c r="C33" s="19">
        <f>C34+C43+C46+C44</f>
        <v>22574000</v>
      </c>
      <c r="D33" s="19">
        <f>D34+D45+D46</f>
        <v>20339013.240000002</v>
      </c>
      <c r="E33" s="20">
        <f t="shared" si="4"/>
        <v>90.099287853282547</v>
      </c>
      <c r="F33" s="21"/>
      <c r="G33" s="21"/>
      <c r="H33" s="21"/>
      <c r="I33" s="20">
        <f t="shared" si="1"/>
        <v>0</v>
      </c>
      <c r="J33" s="21">
        <f t="shared" si="5"/>
        <v>22574000</v>
      </c>
      <c r="K33" s="21">
        <f t="shared" si="5"/>
        <v>20339013.240000002</v>
      </c>
      <c r="L33" s="22">
        <f t="shared" si="2"/>
        <v>90.099287853282547</v>
      </c>
    </row>
    <row r="34" spans="1:12" x14ac:dyDescent="0.2">
      <c r="A34" s="17">
        <v>18010000</v>
      </c>
      <c r="B34" s="23" t="s">
        <v>68</v>
      </c>
      <c r="C34" s="21">
        <f>SUM(C35:C42)</f>
        <v>4179000</v>
      </c>
      <c r="D34" s="21">
        <f>SUM(D35:D44)</f>
        <v>4604775.9900000012</v>
      </c>
      <c r="E34" s="20">
        <f t="shared" si="4"/>
        <v>110.18846590093328</v>
      </c>
      <c r="F34" s="21"/>
      <c r="G34" s="21"/>
      <c r="H34" s="21"/>
      <c r="I34" s="20">
        <f>IF(G34=0,0,H34/G34*100)</f>
        <v>0</v>
      </c>
      <c r="J34" s="21">
        <f t="shared" si="5"/>
        <v>4179000</v>
      </c>
      <c r="K34" s="21">
        <f t="shared" si="5"/>
        <v>4604775.9900000012</v>
      </c>
      <c r="L34" s="22">
        <f t="shared" si="2"/>
        <v>110.18846590093328</v>
      </c>
    </row>
    <row r="35" spans="1:12" ht="49.5" hidden="1" customHeight="1" x14ac:dyDescent="0.2">
      <c r="A35" s="24">
        <v>18010100</v>
      </c>
      <c r="B35" s="31" t="s">
        <v>71</v>
      </c>
      <c r="C35" s="28"/>
      <c r="D35" s="28"/>
      <c r="E35" s="27" t="e">
        <f t="shared" si="4"/>
        <v>#DIV/0!</v>
      </c>
      <c r="F35" s="21"/>
      <c r="G35" s="21"/>
      <c r="H35" s="21"/>
      <c r="I35" s="20"/>
      <c r="J35" s="21"/>
      <c r="K35" s="21"/>
      <c r="L35" s="22"/>
    </row>
    <row r="36" spans="1:12" ht="52.5" customHeight="1" x14ac:dyDescent="0.2">
      <c r="A36" s="24">
        <v>18010200</v>
      </c>
      <c r="B36" s="31" t="s">
        <v>69</v>
      </c>
      <c r="C36" s="28">
        <v>760000</v>
      </c>
      <c r="D36" s="28">
        <v>720434.18</v>
      </c>
      <c r="E36" s="27">
        <f t="shared" si="4"/>
        <v>94.793971052631591</v>
      </c>
      <c r="F36" s="28"/>
      <c r="G36" s="28"/>
      <c r="H36" s="26"/>
      <c r="I36" s="27">
        <f t="shared" si="1"/>
        <v>0</v>
      </c>
      <c r="J36" s="28">
        <f t="shared" si="5"/>
        <v>760000</v>
      </c>
      <c r="K36" s="28">
        <f>D36+H36</f>
        <v>720434.18</v>
      </c>
      <c r="L36" s="29">
        <f t="shared" si="2"/>
        <v>94.793971052631591</v>
      </c>
    </row>
    <row r="37" spans="1:12" ht="48" customHeight="1" x14ac:dyDescent="0.2">
      <c r="A37" s="24">
        <v>18010300</v>
      </c>
      <c r="B37" s="31" t="s">
        <v>70</v>
      </c>
      <c r="C37" s="26">
        <v>890000</v>
      </c>
      <c r="D37" s="26">
        <v>979247.43</v>
      </c>
      <c r="E37" s="27">
        <f t="shared" si="4"/>
        <v>110.02780112359551</v>
      </c>
      <c r="F37" s="21"/>
      <c r="G37" s="21"/>
      <c r="H37" s="21"/>
      <c r="I37" s="20">
        <f t="shared" si="1"/>
        <v>0</v>
      </c>
      <c r="J37" s="28">
        <f t="shared" si="5"/>
        <v>890000</v>
      </c>
      <c r="K37" s="28">
        <f>D37+H37</f>
        <v>979247.43</v>
      </c>
      <c r="L37" s="22">
        <f t="shared" si="2"/>
        <v>110.02780112359551</v>
      </c>
    </row>
    <row r="38" spans="1:12" s="2" customFormat="1" ht="50.25" customHeight="1" x14ac:dyDescent="0.2">
      <c r="A38" s="24">
        <v>18010400</v>
      </c>
      <c r="B38" s="31" t="s">
        <v>71</v>
      </c>
      <c r="C38" s="26">
        <v>89000</v>
      </c>
      <c r="D38" s="26">
        <v>90890.42</v>
      </c>
      <c r="E38" s="27">
        <f t="shared" si="4"/>
        <v>102.12406741573032</v>
      </c>
      <c r="F38" s="19"/>
      <c r="G38" s="19">
        <f>SUM(G39:G41)</f>
        <v>0</v>
      </c>
      <c r="H38" s="19">
        <f>SUM(H39:H41)</f>
        <v>0</v>
      </c>
      <c r="I38" s="20">
        <f t="shared" si="1"/>
        <v>0</v>
      </c>
      <c r="J38" s="28">
        <f t="shared" si="5"/>
        <v>89000</v>
      </c>
      <c r="K38" s="28">
        <f>D38+H38</f>
        <v>90890.42</v>
      </c>
      <c r="L38" s="29">
        <f t="shared" si="2"/>
        <v>102.12406741573032</v>
      </c>
    </row>
    <row r="39" spans="1:12" s="2" customFormat="1" ht="14.45" customHeight="1" x14ac:dyDescent="0.2">
      <c r="A39" s="24">
        <v>18010500</v>
      </c>
      <c r="B39" s="31" t="s">
        <v>72</v>
      </c>
      <c r="C39" s="26">
        <v>380000</v>
      </c>
      <c r="D39" s="26">
        <v>460389.5</v>
      </c>
      <c r="E39" s="27">
        <f t="shared" si="4"/>
        <v>121.15513157894738</v>
      </c>
      <c r="F39" s="28"/>
      <c r="G39" s="28"/>
      <c r="H39" s="28"/>
      <c r="I39" s="27">
        <f t="shared" si="1"/>
        <v>0</v>
      </c>
      <c r="J39" s="28">
        <f t="shared" si="5"/>
        <v>380000</v>
      </c>
      <c r="K39" s="28">
        <f>D39+H39</f>
        <v>460389.5</v>
      </c>
      <c r="L39" s="29">
        <f t="shared" si="2"/>
        <v>121.15513157894738</v>
      </c>
    </row>
    <row r="40" spans="1:12" ht="14.45" customHeight="1" x14ac:dyDescent="0.2">
      <c r="A40" s="24">
        <v>18010600</v>
      </c>
      <c r="B40" s="31" t="s">
        <v>73</v>
      </c>
      <c r="C40" s="26">
        <v>160000</v>
      </c>
      <c r="D40" s="26">
        <v>208861.36</v>
      </c>
      <c r="E40" s="27">
        <f t="shared" si="4"/>
        <v>130.53834999999998</v>
      </c>
      <c r="F40" s="28"/>
      <c r="G40" s="28"/>
      <c r="H40" s="28"/>
      <c r="I40" s="27">
        <f t="shared" si="1"/>
        <v>0</v>
      </c>
      <c r="J40" s="28">
        <f t="shared" si="5"/>
        <v>160000</v>
      </c>
      <c r="K40" s="28">
        <f t="shared" si="5"/>
        <v>208861.36</v>
      </c>
      <c r="L40" s="29">
        <f t="shared" si="2"/>
        <v>130.53834999999998</v>
      </c>
    </row>
    <row r="41" spans="1:12" ht="16.899999999999999" customHeight="1" x14ac:dyDescent="0.2">
      <c r="A41" s="24">
        <v>18010700</v>
      </c>
      <c r="B41" s="31" t="s">
        <v>74</v>
      </c>
      <c r="C41" s="26">
        <v>1600000</v>
      </c>
      <c r="D41" s="26">
        <v>1959014.47</v>
      </c>
      <c r="E41" s="27">
        <f t="shared" si="4"/>
        <v>122.438404375</v>
      </c>
      <c r="F41" s="28"/>
      <c r="G41" s="28"/>
      <c r="H41" s="28"/>
      <c r="I41" s="27">
        <f t="shared" si="1"/>
        <v>0</v>
      </c>
      <c r="J41" s="28">
        <f t="shared" si="5"/>
        <v>1600000</v>
      </c>
      <c r="K41" s="28">
        <f t="shared" si="5"/>
        <v>1959014.47</v>
      </c>
      <c r="L41" s="29">
        <f t="shared" si="2"/>
        <v>122.438404375</v>
      </c>
    </row>
    <row r="42" spans="1:12" x14ac:dyDescent="0.2">
      <c r="A42" s="24">
        <v>18010900</v>
      </c>
      <c r="B42" s="31" t="s">
        <v>75</v>
      </c>
      <c r="C42" s="26">
        <v>300000</v>
      </c>
      <c r="D42" s="26">
        <v>187020.44</v>
      </c>
      <c r="E42" s="27">
        <f>D42/C42*100</f>
        <v>62.340146666666662</v>
      </c>
      <c r="F42" s="26"/>
      <c r="G42" s="26">
        <f>SUM(G43:G43)</f>
        <v>0</v>
      </c>
      <c r="H42" s="26">
        <f>SUM(H43:H43)</f>
        <v>0</v>
      </c>
      <c r="I42" s="27">
        <f t="shared" si="1"/>
        <v>0</v>
      </c>
      <c r="J42" s="28">
        <f t="shared" si="5"/>
        <v>300000</v>
      </c>
      <c r="K42" s="28">
        <f t="shared" si="5"/>
        <v>187020.44</v>
      </c>
      <c r="L42" s="29">
        <f t="shared" si="2"/>
        <v>62.340146666666662</v>
      </c>
    </row>
    <row r="43" spans="1:12" x14ac:dyDescent="0.2">
      <c r="A43" s="24">
        <v>18011000</v>
      </c>
      <c r="B43" s="31" t="s">
        <v>163</v>
      </c>
      <c r="C43" s="28"/>
      <c r="D43" s="28">
        <v>2085</v>
      </c>
      <c r="E43" s="27" t="e">
        <f>D43/C43*100</f>
        <v>#DIV/0!</v>
      </c>
      <c r="F43" s="28">
        <f>F44</f>
        <v>0</v>
      </c>
      <c r="G43" s="28">
        <f>G44</f>
        <v>0</v>
      </c>
      <c r="H43" s="28">
        <f>H44</f>
        <v>0</v>
      </c>
      <c r="I43" s="27">
        <f t="shared" si="1"/>
        <v>0</v>
      </c>
      <c r="J43" s="21">
        <f t="shared" si="5"/>
        <v>0</v>
      </c>
      <c r="K43" s="21">
        <f t="shared" si="5"/>
        <v>2085</v>
      </c>
      <c r="L43" s="22">
        <f t="shared" si="2"/>
        <v>0</v>
      </c>
    </row>
    <row r="44" spans="1:12" s="2" customFormat="1" ht="16.899999999999999" customHeight="1" x14ac:dyDescent="0.2">
      <c r="A44" s="24">
        <v>18011100</v>
      </c>
      <c r="B44" s="31" t="s">
        <v>163</v>
      </c>
      <c r="C44" s="28"/>
      <c r="D44" s="28">
        <v>-3166.81</v>
      </c>
      <c r="E44" s="20"/>
      <c r="F44" s="21"/>
      <c r="G44" s="21"/>
      <c r="H44" s="21"/>
      <c r="I44" s="20">
        <f t="shared" si="1"/>
        <v>0</v>
      </c>
      <c r="J44" s="28">
        <f>C44+G44</f>
        <v>0</v>
      </c>
      <c r="K44" s="28">
        <f t="shared" si="5"/>
        <v>-3166.81</v>
      </c>
      <c r="L44" s="29">
        <f t="shared" si="2"/>
        <v>0</v>
      </c>
    </row>
    <row r="45" spans="1:12" s="2" customFormat="1" ht="16.899999999999999" customHeight="1" x14ac:dyDescent="0.2">
      <c r="A45" s="17">
        <v>18030000</v>
      </c>
      <c r="B45" s="23" t="s">
        <v>76</v>
      </c>
      <c r="C45" s="19"/>
      <c r="D45" s="26"/>
      <c r="E45" s="20"/>
      <c r="F45" s="21"/>
      <c r="G45" s="21"/>
      <c r="H45" s="21"/>
      <c r="I45" s="20"/>
      <c r="J45" s="28"/>
      <c r="K45" s="28">
        <f t="shared" si="5"/>
        <v>0</v>
      </c>
      <c r="L45" s="29"/>
    </row>
    <row r="46" spans="1:12" s="2" customFormat="1" ht="16.5" customHeight="1" x14ac:dyDescent="0.2">
      <c r="A46" s="17">
        <v>18050000</v>
      </c>
      <c r="B46" s="23" t="s">
        <v>77</v>
      </c>
      <c r="C46" s="21">
        <f>SUM(C47:C49)</f>
        <v>18395000</v>
      </c>
      <c r="D46" s="21">
        <f>SUM(D47:D49)</f>
        <v>15734237.25</v>
      </c>
      <c r="E46" s="20">
        <f t="shared" ref="E46:E113" si="6">IF(C46=0,0,D46/C46*100)</f>
        <v>85.535402283229132</v>
      </c>
      <c r="F46" s="21"/>
      <c r="G46" s="21"/>
      <c r="H46" s="21"/>
      <c r="I46" s="20">
        <f t="shared" si="1"/>
        <v>0</v>
      </c>
      <c r="J46" s="21">
        <f t="shared" ref="J46:K49" si="7">C46+G46</f>
        <v>18395000</v>
      </c>
      <c r="K46" s="21">
        <f t="shared" si="7"/>
        <v>15734237.25</v>
      </c>
      <c r="L46" s="22">
        <f t="shared" si="2"/>
        <v>85.535402283229132</v>
      </c>
    </row>
    <row r="47" spans="1:12" s="2" customFormat="1" ht="15.75" customHeight="1" x14ac:dyDescent="0.2">
      <c r="A47" s="24">
        <v>18050300</v>
      </c>
      <c r="B47" s="31" t="s">
        <v>78</v>
      </c>
      <c r="C47" s="28">
        <v>330000</v>
      </c>
      <c r="D47" s="28">
        <v>476630.09</v>
      </c>
      <c r="E47" s="27">
        <f t="shared" si="6"/>
        <v>144.43336060606063</v>
      </c>
      <c r="F47" s="26"/>
      <c r="G47" s="26"/>
      <c r="H47" s="26"/>
      <c r="I47" s="27">
        <f t="shared" si="1"/>
        <v>0</v>
      </c>
      <c r="J47" s="28">
        <f t="shared" si="7"/>
        <v>330000</v>
      </c>
      <c r="K47" s="28">
        <f t="shared" si="7"/>
        <v>476630.09</v>
      </c>
      <c r="L47" s="29">
        <f t="shared" si="2"/>
        <v>144.43336060606063</v>
      </c>
    </row>
    <row r="48" spans="1:12" ht="15.75" customHeight="1" x14ac:dyDescent="0.2">
      <c r="A48" s="24">
        <v>18050400</v>
      </c>
      <c r="B48" s="31" t="s">
        <v>79</v>
      </c>
      <c r="C48" s="28">
        <v>18000000</v>
      </c>
      <c r="D48" s="28">
        <v>15153647.949999999</v>
      </c>
      <c r="E48" s="27">
        <f t="shared" si="6"/>
        <v>84.186933055555542</v>
      </c>
      <c r="F48" s="26"/>
      <c r="G48" s="26"/>
      <c r="H48" s="26"/>
      <c r="I48" s="27">
        <f t="shared" si="1"/>
        <v>0</v>
      </c>
      <c r="J48" s="28">
        <f t="shared" si="7"/>
        <v>18000000</v>
      </c>
      <c r="K48" s="28">
        <f t="shared" si="7"/>
        <v>15153647.949999999</v>
      </c>
      <c r="L48" s="29">
        <f t="shared" si="2"/>
        <v>84.186933055555542</v>
      </c>
    </row>
    <row r="49" spans="1:12" s="2" customFormat="1" ht="65.25" customHeight="1" x14ac:dyDescent="0.2">
      <c r="A49" s="24">
        <v>18050500</v>
      </c>
      <c r="B49" s="31" t="s">
        <v>80</v>
      </c>
      <c r="C49" s="28">
        <v>65000</v>
      </c>
      <c r="D49" s="28">
        <v>103959.21</v>
      </c>
      <c r="E49" s="27">
        <f t="shared" si="6"/>
        <v>159.93724615384616</v>
      </c>
      <c r="F49" s="26"/>
      <c r="G49" s="26"/>
      <c r="H49" s="26"/>
      <c r="I49" s="27">
        <f t="shared" si="1"/>
        <v>0</v>
      </c>
      <c r="J49" s="28">
        <f t="shared" si="7"/>
        <v>65000</v>
      </c>
      <c r="K49" s="28">
        <f>D49+H49</f>
        <v>103959.21</v>
      </c>
      <c r="L49" s="29">
        <f t="shared" si="2"/>
        <v>159.93724615384616</v>
      </c>
    </row>
    <row r="50" spans="1:12" s="2" customFormat="1" ht="15.75" customHeight="1" x14ac:dyDescent="0.2">
      <c r="A50" s="33">
        <v>19000000</v>
      </c>
      <c r="B50" s="23" t="s">
        <v>32</v>
      </c>
      <c r="C50" s="21"/>
      <c r="D50" s="21"/>
      <c r="E50" s="20">
        <f t="shared" si="6"/>
        <v>0</v>
      </c>
      <c r="F50" s="21">
        <f>SUM(F51)</f>
        <v>10200</v>
      </c>
      <c r="G50" s="21">
        <f>SUM(G51)</f>
        <v>10200</v>
      </c>
      <c r="H50" s="21">
        <f>SUM(H51)</f>
        <v>14139.84</v>
      </c>
      <c r="I50" s="20">
        <f t="shared" si="1"/>
        <v>138.62588235294118</v>
      </c>
      <c r="J50" s="21">
        <f>SUM(J51)</f>
        <v>10200</v>
      </c>
      <c r="K50" s="21">
        <f>SUM(K51)</f>
        <v>14139.84</v>
      </c>
      <c r="L50" s="22">
        <f t="shared" si="2"/>
        <v>138.62588235294118</v>
      </c>
    </row>
    <row r="51" spans="1:12" s="2" customFormat="1" ht="12.75" customHeight="1" x14ac:dyDescent="0.2">
      <c r="A51" s="33">
        <v>19010000</v>
      </c>
      <c r="B51" s="23" t="s">
        <v>33</v>
      </c>
      <c r="C51" s="21"/>
      <c r="D51" s="21"/>
      <c r="E51" s="20">
        <f t="shared" si="6"/>
        <v>0</v>
      </c>
      <c r="F51" s="21">
        <f>F52+F53</f>
        <v>10200</v>
      </c>
      <c r="G51" s="21">
        <f>G52+G53</f>
        <v>10200</v>
      </c>
      <c r="H51" s="21">
        <f>H52+H53</f>
        <v>14139.84</v>
      </c>
      <c r="I51" s="20">
        <f t="shared" si="1"/>
        <v>138.62588235294118</v>
      </c>
      <c r="J51" s="21">
        <f>C51+G51</f>
        <v>10200</v>
      </c>
      <c r="K51" s="21">
        <f>D51+H51</f>
        <v>14139.84</v>
      </c>
      <c r="L51" s="22">
        <f t="shared" si="2"/>
        <v>138.62588235294118</v>
      </c>
    </row>
    <row r="52" spans="1:12" s="2" customFormat="1" ht="68.25" customHeight="1" x14ac:dyDescent="0.2">
      <c r="A52" s="34">
        <v>19010100</v>
      </c>
      <c r="B52" s="12" t="s">
        <v>34</v>
      </c>
      <c r="C52" s="28"/>
      <c r="D52" s="28"/>
      <c r="E52" s="27">
        <f t="shared" si="6"/>
        <v>0</v>
      </c>
      <c r="F52" s="28">
        <v>10200</v>
      </c>
      <c r="G52" s="28">
        <v>10200</v>
      </c>
      <c r="H52" s="26">
        <v>14069.56</v>
      </c>
      <c r="I52" s="27">
        <f t="shared" si="1"/>
        <v>137.93686274509804</v>
      </c>
      <c r="J52" s="28">
        <f>C52+G52</f>
        <v>10200</v>
      </c>
      <c r="K52" s="28">
        <f>D52+H52</f>
        <v>14069.56</v>
      </c>
      <c r="L52" s="29">
        <f t="shared" si="2"/>
        <v>137.93686274509804</v>
      </c>
    </row>
    <row r="53" spans="1:12" s="2" customFormat="1" ht="49.5" customHeight="1" x14ac:dyDescent="0.2">
      <c r="A53" s="34">
        <v>19010300</v>
      </c>
      <c r="B53" s="12" t="s">
        <v>81</v>
      </c>
      <c r="C53" s="26"/>
      <c r="D53" s="26"/>
      <c r="E53" s="27">
        <f t="shared" si="6"/>
        <v>0</v>
      </c>
      <c r="F53" s="19"/>
      <c r="G53" s="26"/>
      <c r="H53" s="26">
        <v>70.28</v>
      </c>
      <c r="I53" s="20">
        <f t="shared" si="1"/>
        <v>0</v>
      </c>
      <c r="J53" s="19"/>
      <c r="K53" s="28">
        <f>D53+H53</f>
        <v>70.28</v>
      </c>
      <c r="L53" s="22">
        <f t="shared" si="2"/>
        <v>0</v>
      </c>
    </row>
    <row r="54" spans="1:12" ht="18" customHeight="1" x14ac:dyDescent="0.2">
      <c r="A54" s="17">
        <v>20000000</v>
      </c>
      <c r="B54" s="18" t="s">
        <v>10</v>
      </c>
      <c r="C54" s="19">
        <f>C55+C60+C69+C68</f>
        <v>757800</v>
      </c>
      <c r="D54" s="19">
        <f>D55+D60+D69</f>
        <v>821667.33000000007</v>
      </c>
      <c r="E54" s="20">
        <f t="shared" si="6"/>
        <v>108.42799287410926</v>
      </c>
      <c r="F54" s="19">
        <f>F55+F74</f>
        <v>3781500</v>
      </c>
      <c r="G54" s="19">
        <f>G55+G74</f>
        <v>8292374.5899999999</v>
      </c>
      <c r="H54" s="19">
        <f>H55+H74+H69</f>
        <v>8331361.3399999999</v>
      </c>
      <c r="I54" s="20">
        <f t="shared" si="1"/>
        <v>100.47015181932343</v>
      </c>
      <c r="J54" s="21">
        <f>C54+G54</f>
        <v>9050174.5899999999</v>
      </c>
      <c r="K54" s="21">
        <f>D54+H54</f>
        <v>9153028.6699999999</v>
      </c>
      <c r="L54" s="22">
        <f t="shared" si="2"/>
        <v>101.13648724648527</v>
      </c>
    </row>
    <row r="55" spans="1:12" ht="25.5" x14ac:dyDescent="0.2">
      <c r="A55" s="17">
        <v>21000000</v>
      </c>
      <c r="B55" s="18" t="s">
        <v>82</v>
      </c>
      <c r="C55" s="19">
        <f>C56</f>
        <v>75000</v>
      </c>
      <c r="D55" s="19">
        <f>D56</f>
        <v>71857.55</v>
      </c>
      <c r="E55" s="20">
        <f t="shared" si="6"/>
        <v>95.810066666666671</v>
      </c>
      <c r="F55" s="19">
        <f>F56</f>
        <v>0</v>
      </c>
      <c r="G55" s="19">
        <f>G56</f>
        <v>0</v>
      </c>
      <c r="H55" s="19">
        <f>H59</f>
        <v>0</v>
      </c>
      <c r="I55" s="20">
        <f t="shared" si="1"/>
        <v>0</v>
      </c>
      <c r="J55" s="21">
        <f>C55+G55</f>
        <v>75000</v>
      </c>
      <c r="K55" s="21">
        <f>D55+H55</f>
        <v>71857.55</v>
      </c>
      <c r="L55" s="22">
        <f t="shared" si="2"/>
        <v>95.810066666666671</v>
      </c>
    </row>
    <row r="56" spans="1:12" x14ac:dyDescent="0.2">
      <c r="A56" s="17">
        <v>21080000</v>
      </c>
      <c r="B56" s="18" t="s">
        <v>83</v>
      </c>
      <c r="C56" s="19">
        <f>C57+C58</f>
        <v>75000</v>
      </c>
      <c r="D56" s="19">
        <f>D57+D58</f>
        <v>71857.55</v>
      </c>
      <c r="E56" s="20">
        <f t="shared" si="6"/>
        <v>95.810066666666671</v>
      </c>
      <c r="F56" s="21"/>
      <c r="G56" s="21"/>
      <c r="H56" s="21"/>
      <c r="I56" s="20">
        <f t="shared" si="1"/>
        <v>0</v>
      </c>
      <c r="J56" s="21">
        <f t="shared" ref="J56:K58" si="8">C56+G56</f>
        <v>75000</v>
      </c>
      <c r="K56" s="21">
        <f t="shared" si="8"/>
        <v>71857.55</v>
      </c>
      <c r="L56" s="22">
        <f t="shared" si="2"/>
        <v>95.810066666666671</v>
      </c>
    </row>
    <row r="57" spans="1:12" ht="15" customHeight="1" x14ac:dyDescent="0.2">
      <c r="A57" s="24">
        <v>21081100</v>
      </c>
      <c r="B57" s="25" t="s">
        <v>84</v>
      </c>
      <c r="C57" s="26">
        <v>50000</v>
      </c>
      <c r="D57" s="26">
        <v>24243.84</v>
      </c>
      <c r="E57" s="27">
        <f t="shared" si="6"/>
        <v>48.487679999999997</v>
      </c>
      <c r="F57" s="28"/>
      <c r="G57" s="28"/>
      <c r="H57" s="28"/>
      <c r="I57" s="27">
        <f t="shared" si="1"/>
        <v>0</v>
      </c>
      <c r="J57" s="28">
        <f t="shared" si="8"/>
        <v>50000</v>
      </c>
      <c r="K57" s="28">
        <f t="shared" si="8"/>
        <v>24243.84</v>
      </c>
      <c r="L57" s="29">
        <f t="shared" si="2"/>
        <v>48.487679999999997</v>
      </c>
    </row>
    <row r="58" spans="1:12" ht="58.5" customHeight="1" x14ac:dyDescent="0.2">
      <c r="A58" s="24">
        <v>21081500</v>
      </c>
      <c r="B58" s="25" t="s">
        <v>85</v>
      </c>
      <c r="C58" s="28">
        <v>25000</v>
      </c>
      <c r="D58" s="28">
        <v>47613.71</v>
      </c>
      <c r="E58" s="20">
        <f t="shared" si="6"/>
        <v>190.45483999999999</v>
      </c>
      <c r="F58" s="19"/>
      <c r="G58" s="19"/>
      <c r="H58" s="19"/>
      <c r="I58" s="20">
        <f t="shared" si="1"/>
        <v>0</v>
      </c>
      <c r="J58" s="21">
        <f t="shared" si="8"/>
        <v>25000</v>
      </c>
      <c r="K58" s="28">
        <f t="shared" si="8"/>
        <v>47613.71</v>
      </c>
      <c r="L58" s="22">
        <f t="shared" si="2"/>
        <v>190.45483999999999</v>
      </c>
    </row>
    <row r="59" spans="1:12" ht="38.25" hidden="1" x14ac:dyDescent="0.2">
      <c r="A59" s="35">
        <v>21110000</v>
      </c>
      <c r="B59" s="11" t="s">
        <v>35</v>
      </c>
      <c r="C59" s="19"/>
      <c r="D59" s="19"/>
      <c r="E59" s="20">
        <f t="shared" si="6"/>
        <v>0</v>
      </c>
      <c r="F59" s="19"/>
      <c r="G59" s="19"/>
      <c r="H59" s="36"/>
      <c r="I59" s="20">
        <f t="shared" si="1"/>
        <v>0</v>
      </c>
      <c r="J59" s="19">
        <f>C59+F59</f>
        <v>0</v>
      </c>
      <c r="K59" s="26">
        <f>D59+H59</f>
        <v>0</v>
      </c>
      <c r="L59" s="22">
        <f t="shared" si="2"/>
        <v>0</v>
      </c>
    </row>
    <row r="60" spans="1:12" ht="31.15" customHeight="1" x14ac:dyDescent="0.2">
      <c r="A60" s="17">
        <v>22000000</v>
      </c>
      <c r="B60" s="18" t="s">
        <v>86</v>
      </c>
      <c r="C60" s="19">
        <f>C61+C66</f>
        <v>315500</v>
      </c>
      <c r="D60" s="19">
        <f>D61+D66+D68</f>
        <v>371149.2</v>
      </c>
      <c r="E60" s="20">
        <f t="shared" si="6"/>
        <v>117.63841521394612</v>
      </c>
      <c r="F60" s="19">
        <f>SUM(F61:F63)</f>
        <v>0</v>
      </c>
      <c r="G60" s="19">
        <f>SUM(G61:G63)</f>
        <v>0</v>
      </c>
      <c r="H60" s="19">
        <f>SUM(H61:H63)</f>
        <v>0</v>
      </c>
      <c r="I60" s="20">
        <f t="shared" si="1"/>
        <v>0</v>
      </c>
      <c r="J60" s="19">
        <f>C60+F60</f>
        <v>315500</v>
      </c>
      <c r="K60" s="19">
        <f>D60+G60</f>
        <v>371149.2</v>
      </c>
      <c r="L60" s="22">
        <f t="shared" si="2"/>
        <v>117.63841521394612</v>
      </c>
    </row>
    <row r="61" spans="1:12" ht="18" customHeight="1" x14ac:dyDescent="0.2">
      <c r="A61" s="17">
        <v>22010000</v>
      </c>
      <c r="B61" s="18" t="s">
        <v>11</v>
      </c>
      <c r="C61" s="19">
        <f>C63+C62+C64+C65</f>
        <v>315000</v>
      </c>
      <c r="D61" s="19">
        <f>D63+D62+D64+D65</f>
        <v>355941.9</v>
      </c>
      <c r="E61" s="20">
        <f t="shared" si="6"/>
        <v>112.99742857142859</v>
      </c>
      <c r="F61" s="21"/>
      <c r="G61" s="21"/>
      <c r="H61" s="21"/>
      <c r="I61" s="20">
        <f t="shared" si="1"/>
        <v>0</v>
      </c>
      <c r="J61" s="21">
        <f>C61+G61</f>
        <v>315000</v>
      </c>
      <c r="K61" s="21">
        <f>D61+H61</f>
        <v>355941.9</v>
      </c>
      <c r="L61" s="22">
        <f t="shared" si="2"/>
        <v>112.99742857142859</v>
      </c>
    </row>
    <row r="62" spans="1:12" ht="39.75" customHeight="1" x14ac:dyDescent="0.2">
      <c r="A62" s="24">
        <v>22010300</v>
      </c>
      <c r="B62" s="63" t="s">
        <v>173</v>
      </c>
      <c r="C62" s="26">
        <v>50000</v>
      </c>
      <c r="D62" s="26">
        <v>73605.02</v>
      </c>
      <c r="E62" s="27">
        <f t="shared" si="6"/>
        <v>147.21003999999999</v>
      </c>
      <c r="F62" s="21"/>
      <c r="G62" s="21"/>
      <c r="H62" s="21"/>
      <c r="I62" s="20"/>
      <c r="J62" s="21"/>
      <c r="K62" s="21"/>
      <c r="L62" s="22"/>
    </row>
    <row r="63" spans="1:12" ht="20.25" customHeight="1" x14ac:dyDescent="0.2">
      <c r="A63" s="24">
        <v>22012500</v>
      </c>
      <c r="B63" s="37" t="s">
        <v>87</v>
      </c>
      <c r="C63" s="26">
        <v>75000</v>
      </c>
      <c r="D63" s="26">
        <v>65526.86</v>
      </c>
      <c r="E63" s="27">
        <f t="shared" si="6"/>
        <v>87.369146666666666</v>
      </c>
      <c r="F63" s="28"/>
      <c r="G63" s="28"/>
      <c r="H63" s="28"/>
      <c r="I63" s="27">
        <f t="shared" si="1"/>
        <v>0</v>
      </c>
      <c r="J63" s="28">
        <f>C63+G63</f>
        <v>75000</v>
      </c>
      <c r="K63" s="28">
        <f>D63+H63</f>
        <v>65526.86</v>
      </c>
      <c r="L63" s="29">
        <f t="shared" si="2"/>
        <v>87.369146666666666</v>
      </c>
    </row>
    <row r="64" spans="1:12" ht="22.5" customHeight="1" x14ac:dyDescent="0.2">
      <c r="A64" s="24">
        <v>22012600</v>
      </c>
      <c r="B64" s="37" t="s">
        <v>174</v>
      </c>
      <c r="C64" s="26">
        <v>170000</v>
      </c>
      <c r="D64" s="26">
        <v>192570</v>
      </c>
      <c r="E64" s="27">
        <f t="shared" si="6"/>
        <v>113.27647058823528</v>
      </c>
      <c r="F64" s="28"/>
      <c r="G64" s="28"/>
      <c r="H64" s="28"/>
      <c r="I64" s="27"/>
      <c r="J64" s="28"/>
      <c r="K64" s="28"/>
      <c r="L64" s="29"/>
    </row>
    <row r="65" spans="1:12" ht="76.5" x14ac:dyDescent="0.2">
      <c r="A65" s="24">
        <v>22012900</v>
      </c>
      <c r="B65" s="63" t="s">
        <v>175</v>
      </c>
      <c r="C65" s="26">
        <v>20000</v>
      </c>
      <c r="D65" s="26">
        <v>24240.02</v>
      </c>
      <c r="E65" s="27">
        <f t="shared" si="6"/>
        <v>121.20010000000001</v>
      </c>
      <c r="F65" s="28"/>
      <c r="G65" s="28"/>
      <c r="H65" s="28"/>
      <c r="I65" s="27"/>
      <c r="J65" s="28"/>
      <c r="K65" s="28"/>
      <c r="L65" s="29"/>
    </row>
    <row r="66" spans="1:12" s="2" customFormat="1" x14ac:dyDescent="0.2">
      <c r="A66" s="17">
        <v>22090000</v>
      </c>
      <c r="B66" s="23" t="s">
        <v>88</v>
      </c>
      <c r="C66" s="19">
        <f>C67</f>
        <v>500</v>
      </c>
      <c r="D66" s="19">
        <f t="shared" ref="D66:K66" si="9">D67</f>
        <v>127.3</v>
      </c>
      <c r="E66" s="20">
        <f t="shared" si="6"/>
        <v>25.46</v>
      </c>
      <c r="F66" s="19">
        <f t="shared" si="9"/>
        <v>0</v>
      </c>
      <c r="G66" s="19">
        <f t="shared" si="9"/>
        <v>0</v>
      </c>
      <c r="H66" s="19">
        <f t="shared" si="9"/>
        <v>0</v>
      </c>
      <c r="I66" s="20">
        <f t="shared" si="1"/>
        <v>0</v>
      </c>
      <c r="J66" s="19">
        <f t="shared" si="9"/>
        <v>500</v>
      </c>
      <c r="K66" s="19">
        <f t="shared" si="9"/>
        <v>127.3</v>
      </c>
      <c r="L66" s="22">
        <f t="shared" si="2"/>
        <v>25.46</v>
      </c>
    </row>
    <row r="67" spans="1:12" ht="22.5" customHeight="1" x14ac:dyDescent="0.2">
      <c r="A67" s="24">
        <v>22090100</v>
      </c>
      <c r="B67" s="38" t="s">
        <v>89</v>
      </c>
      <c r="C67" s="26">
        <v>500</v>
      </c>
      <c r="D67" s="26">
        <v>127.3</v>
      </c>
      <c r="E67" s="27">
        <f t="shared" si="6"/>
        <v>25.46</v>
      </c>
      <c r="F67" s="28"/>
      <c r="G67" s="28"/>
      <c r="H67" s="28"/>
      <c r="I67" s="27">
        <f t="shared" si="1"/>
        <v>0</v>
      </c>
      <c r="J67" s="28">
        <f>C67+G67</f>
        <v>500</v>
      </c>
      <c r="K67" s="28">
        <f>D67+H67</f>
        <v>127.3</v>
      </c>
      <c r="L67" s="29">
        <f t="shared" si="2"/>
        <v>25.46</v>
      </c>
    </row>
    <row r="68" spans="1:12" x14ac:dyDescent="0.2">
      <c r="A68" s="24">
        <v>22130000</v>
      </c>
      <c r="B68" s="38" t="s">
        <v>188</v>
      </c>
      <c r="C68" s="26">
        <v>15000</v>
      </c>
      <c r="D68" s="26">
        <v>15080</v>
      </c>
      <c r="E68" s="27">
        <f t="shared" si="6"/>
        <v>100.53333333333335</v>
      </c>
      <c r="F68" s="28"/>
      <c r="G68" s="28"/>
      <c r="H68" s="28"/>
      <c r="I68" s="27"/>
      <c r="J68" s="28"/>
      <c r="K68" s="28"/>
      <c r="L68" s="29"/>
    </row>
    <row r="69" spans="1:12" s="2" customFormat="1" x14ac:dyDescent="0.2">
      <c r="A69" s="17">
        <v>24000000</v>
      </c>
      <c r="B69" s="23" t="s">
        <v>147</v>
      </c>
      <c r="C69" s="19">
        <f>C70</f>
        <v>352300</v>
      </c>
      <c r="D69" s="21">
        <f>D70</f>
        <v>378660.58</v>
      </c>
      <c r="E69" s="20">
        <f t="shared" si="6"/>
        <v>107.48242407039454</v>
      </c>
      <c r="F69" s="21"/>
      <c r="G69" s="21"/>
      <c r="H69" s="21">
        <f>H70</f>
        <v>9000</v>
      </c>
      <c r="I69" s="20">
        <f t="shared" si="1"/>
        <v>0</v>
      </c>
      <c r="J69" s="21">
        <f>C69+G69</f>
        <v>352300</v>
      </c>
      <c r="K69" s="21">
        <f>D69+H69</f>
        <v>387660.58</v>
      </c>
      <c r="L69" s="22">
        <f t="shared" si="2"/>
        <v>110.03706500141925</v>
      </c>
    </row>
    <row r="70" spans="1:12" s="2" customFormat="1" x14ac:dyDescent="0.2">
      <c r="A70" s="17">
        <v>24060000</v>
      </c>
      <c r="B70" s="18" t="s">
        <v>12</v>
      </c>
      <c r="C70" s="19">
        <f>C71+C73+C72</f>
        <v>352300</v>
      </c>
      <c r="D70" s="19">
        <f>D71+D73+D72</f>
        <v>378660.58</v>
      </c>
      <c r="E70" s="20">
        <f t="shared" si="6"/>
        <v>107.48242407039454</v>
      </c>
      <c r="F70" s="19"/>
      <c r="G70" s="19"/>
      <c r="H70" s="19">
        <f>H71+H73+H72</f>
        <v>9000</v>
      </c>
      <c r="I70" s="20">
        <f t="shared" si="1"/>
        <v>0</v>
      </c>
      <c r="J70" s="19">
        <f>C70+F70</f>
        <v>352300</v>
      </c>
      <c r="K70" s="19">
        <f>D70+G70</f>
        <v>378660.58</v>
      </c>
      <c r="L70" s="22">
        <f t="shared" si="2"/>
        <v>107.48242407039454</v>
      </c>
    </row>
    <row r="71" spans="1:12" s="2" customFormat="1" x14ac:dyDescent="0.2">
      <c r="A71" s="24">
        <v>24060300</v>
      </c>
      <c r="B71" s="25" t="s">
        <v>83</v>
      </c>
      <c r="C71" s="26">
        <v>176500</v>
      </c>
      <c r="D71" s="26">
        <v>202846.26</v>
      </c>
      <c r="E71" s="27">
        <f t="shared" si="6"/>
        <v>114.92705949008499</v>
      </c>
      <c r="F71" s="19"/>
      <c r="G71" s="19"/>
      <c r="H71" s="19"/>
      <c r="I71" s="20">
        <f t="shared" si="1"/>
        <v>0</v>
      </c>
      <c r="J71" s="26">
        <f>C71+F71</f>
        <v>176500</v>
      </c>
      <c r="K71" s="26">
        <f>D71+G71</f>
        <v>202846.26</v>
      </c>
      <c r="L71" s="22">
        <f t="shared" si="2"/>
        <v>114.92705949008499</v>
      </c>
    </row>
    <row r="72" spans="1:12" s="2" customFormat="1" ht="51" x14ac:dyDescent="0.2">
      <c r="A72" s="24">
        <v>24062100</v>
      </c>
      <c r="B72" s="89" t="s">
        <v>232</v>
      </c>
      <c r="C72" s="26"/>
      <c r="D72" s="26"/>
      <c r="E72" s="27"/>
      <c r="F72" s="19"/>
      <c r="G72" s="19"/>
      <c r="H72" s="26">
        <v>9000</v>
      </c>
      <c r="I72" s="20"/>
      <c r="J72" s="26"/>
      <c r="K72" s="26"/>
      <c r="L72" s="22"/>
    </row>
    <row r="73" spans="1:12" s="2" customFormat="1" ht="76.5" x14ac:dyDescent="0.2">
      <c r="A73" s="24">
        <v>24062200</v>
      </c>
      <c r="B73" s="89" t="s">
        <v>231</v>
      </c>
      <c r="C73" s="26">
        <v>175800</v>
      </c>
      <c r="D73" s="26">
        <v>175814.32</v>
      </c>
      <c r="E73" s="27">
        <f t="shared" si="6"/>
        <v>100.00814562002276</v>
      </c>
      <c r="F73" s="19"/>
      <c r="G73" s="19"/>
      <c r="H73" s="19"/>
      <c r="I73" s="20"/>
      <c r="J73" s="26"/>
      <c r="K73" s="26"/>
      <c r="L73" s="22"/>
    </row>
    <row r="74" spans="1:12" x14ac:dyDescent="0.2">
      <c r="A74" s="17">
        <v>25000000</v>
      </c>
      <c r="B74" s="23" t="s">
        <v>90</v>
      </c>
      <c r="C74" s="21"/>
      <c r="D74" s="19"/>
      <c r="E74" s="20">
        <f t="shared" si="6"/>
        <v>0</v>
      </c>
      <c r="F74" s="21">
        <f>F75+F79</f>
        <v>3781500</v>
      </c>
      <c r="G74" s="21">
        <f>G75+G79</f>
        <v>8292374.5899999999</v>
      </c>
      <c r="H74" s="21">
        <f>H75+H79</f>
        <v>8322361.3399999999</v>
      </c>
      <c r="I74" s="20">
        <f t="shared" si="1"/>
        <v>100.36161837209046</v>
      </c>
      <c r="J74" s="21">
        <f t="shared" ref="J74:K88" si="10">C74+G74</f>
        <v>8292374.5899999999</v>
      </c>
      <c r="K74" s="21">
        <f t="shared" si="10"/>
        <v>8322361.3399999999</v>
      </c>
      <c r="L74" s="22">
        <f t="shared" si="2"/>
        <v>100.36161837209046</v>
      </c>
    </row>
    <row r="75" spans="1:12" ht="38.25" x14ac:dyDescent="0.2">
      <c r="A75" s="17">
        <v>25010000</v>
      </c>
      <c r="B75" s="23" t="s">
        <v>91</v>
      </c>
      <c r="C75" s="21"/>
      <c r="D75" s="21"/>
      <c r="E75" s="20">
        <f t="shared" si="6"/>
        <v>0</v>
      </c>
      <c r="F75" s="19">
        <f>F76+F77</f>
        <v>3781500</v>
      </c>
      <c r="G75" s="19">
        <f>G76+G77</f>
        <v>3892425</v>
      </c>
      <c r="H75" s="19">
        <f>H76+H77+H78</f>
        <v>3928353.4</v>
      </c>
      <c r="I75" s="20">
        <f t="shared" si="1"/>
        <v>100.92303384137138</v>
      </c>
      <c r="J75" s="21">
        <f t="shared" si="10"/>
        <v>3892425</v>
      </c>
      <c r="K75" s="21">
        <f t="shared" si="10"/>
        <v>3928353.4</v>
      </c>
      <c r="L75" s="22">
        <f t="shared" si="2"/>
        <v>100.92303384137138</v>
      </c>
    </row>
    <row r="76" spans="1:12" s="2" customFormat="1" ht="25.5" x14ac:dyDescent="0.2">
      <c r="A76" s="35">
        <v>25010100</v>
      </c>
      <c r="B76" s="12" t="s">
        <v>92</v>
      </c>
      <c r="C76" s="28"/>
      <c r="D76" s="28"/>
      <c r="E76" s="27">
        <f t="shared" si="6"/>
        <v>0</v>
      </c>
      <c r="F76" s="26">
        <v>3651500</v>
      </c>
      <c r="G76" s="26">
        <v>3762425</v>
      </c>
      <c r="H76" s="26">
        <v>3576618.84</v>
      </c>
      <c r="I76" s="27">
        <f t="shared" si="1"/>
        <v>95.061531857777894</v>
      </c>
      <c r="J76" s="28">
        <f t="shared" si="10"/>
        <v>3762425</v>
      </c>
      <c r="K76" s="28">
        <f t="shared" si="10"/>
        <v>3576618.84</v>
      </c>
      <c r="L76" s="29">
        <f t="shared" si="2"/>
        <v>95.061531857777894</v>
      </c>
    </row>
    <row r="77" spans="1:12" ht="41.45" customHeight="1" x14ac:dyDescent="0.2">
      <c r="A77" s="35">
        <v>25010300</v>
      </c>
      <c r="B77" s="12" t="s">
        <v>93</v>
      </c>
      <c r="C77" s="21">
        <f>C79</f>
        <v>0</v>
      </c>
      <c r="D77" s="21">
        <f>D79</f>
        <v>0</v>
      </c>
      <c r="E77" s="20">
        <f t="shared" si="6"/>
        <v>0</v>
      </c>
      <c r="F77" s="28">
        <v>130000</v>
      </c>
      <c r="G77" s="28">
        <v>130000</v>
      </c>
      <c r="H77" s="28">
        <v>349564.56</v>
      </c>
      <c r="I77" s="27">
        <f t="shared" si="1"/>
        <v>268.89581538461539</v>
      </c>
      <c r="J77" s="28">
        <f t="shared" si="10"/>
        <v>130000</v>
      </c>
      <c r="K77" s="28">
        <f t="shared" si="10"/>
        <v>349564.56</v>
      </c>
      <c r="L77" s="29">
        <f t="shared" si="2"/>
        <v>268.89581538461539</v>
      </c>
    </row>
    <row r="78" spans="1:12" ht="27" customHeight="1" x14ac:dyDescent="0.2">
      <c r="A78" s="35">
        <v>25010400</v>
      </c>
      <c r="B78" s="12" t="s">
        <v>177</v>
      </c>
      <c r="C78" s="21"/>
      <c r="D78" s="21"/>
      <c r="E78" s="20"/>
      <c r="F78" s="28"/>
      <c r="G78" s="28"/>
      <c r="H78" s="28">
        <v>2170</v>
      </c>
      <c r="I78" s="27"/>
      <c r="J78" s="28"/>
      <c r="K78" s="28"/>
      <c r="L78" s="29"/>
    </row>
    <row r="79" spans="1:12" s="2" customFormat="1" ht="24" customHeight="1" x14ac:dyDescent="0.2">
      <c r="A79" s="17">
        <v>25020000</v>
      </c>
      <c r="B79" s="23" t="s">
        <v>13</v>
      </c>
      <c r="C79" s="21"/>
      <c r="D79" s="21"/>
      <c r="E79" s="20">
        <f t="shared" si="6"/>
        <v>0</v>
      </c>
      <c r="F79" s="19">
        <f>F80+F81</f>
        <v>0</v>
      </c>
      <c r="G79" s="19">
        <f>G80+G81</f>
        <v>4399949.59</v>
      </c>
      <c r="H79" s="19">
        <f>H80+H81</f>
        <v>4394007.9400000004</v>
      </c>
      <c r="I79" s="20">
        <f t="shared" si="1"/>
        <v>99.8649609528822</v>
      </c>
      <c r="J79" s="21">
        <f t="shared" si="10"/>
        <v>4399949.59</v>
      </c>
      <c r="K79" s="21">
        <f t="shared" si="10"/>
        <v>4394007.9400000004</v>
      </c>
      <c r="L79" s="22">
        <f t="shared" si="2"/>
        <v>99.8649609528822</v>
      </c>
    </row>
    <row r="80" spans="1:12" s="2" customFormat="1" ht="26.25" customHeight="1" x14ac:dyDescent="0.2">
      <c r="A80" s="24">
        <v>25020100</v>
      </c>
      <c r="B80" s="31" t="s">
        <v>94</v>
      </c>
      <c r="C80" s="21"/>
      <c r="D80" s="21"/>
      <c r="E80" s="20">
        <f t="shared" si="6"/>
        <v>0</v>
      </c>
      <c r="F80" s="28"/>
      <c r="G80" s="28">
        <v>4313540</v>
      </c>
      <c r="H80" s="28">
        <v>4313540</v>
      </c>
      <c r="I80" s="20">
        <f t="shared" si="1"/>
        <v>100</v>
      </c>
      <c r="J80" s="28">
        <f>C80+G80</f>
        <v>4313540</v>
      </c>
      <c r="K80" s="28">
        <f t="shared" si="10"/>
        <v>4313540</v>
      </c>
      <c r="L80" s="22">
        <f>IF(J80=0,0,K80/J80*100)</f>
        <v>100</v>
      </c>
    </row>
    <row r="81" spans="1:12" ht="77.25" customHeight="1" x14ac:dyDescent="0.2">
      <c r="A81" s="35">
        <v>25020200</v>
      </c>
      <c r="B81" s="12" t="s">
        <v>95</v>
      </c>
      <c r="C81" s="21"/>
      <c r="D81" s="21"/>
      <c r="E81" s="20">
        <f t="shared" si="6"/>
        <v>0</v>
      </c>
      <c r="F81" s="21"/>
      <c r="G81" s="28">
        <v>86409.59</v>
      </c>
      <c r="H81" s="28">
        <v>80467.94</v>
      </c>
      <c r="I81" s="20">
        <f t="shared" si="1"/>
        <v>93.123853498205463</v>
      </c>
      <c r="J81" s="28">
        <f t="shared" si="10"/>
        <v>86409.59</v>
      </c>
      <c r="K81" s="28">
        <f t="shared" si="10"/>
        <v>80467.94</v>
      </c>
      <c r="L81" s="22">
        <f t="shared" si="2"/>
        <v>93.123853498205463</v>
      </c>
    </row>
    <row r="82" spans="1:12" x14ac:dyDescent="0.2">
      <c r="A82" s="17">
        <v>30000000</v>
      </c>
      <c r="B82" s="18" t="s">
        <v>96</v>
      </c>
      <c r="C82" s="21"/>
      <c r="D82" s="21">
        <f>D85</f>
        <v>0</v>
      </c>
      <c r="E82" s="20">
        <f t="shared" si="6"/>
        <v>0</v>
      </c>
      <c r="F82" s="19">
        <f>F85+F83</f>
        <v>561300</v>
      </c>
      <c r="G82" s="19">
        <f>G85+G83</f>
        <v>561300</v>
      </c>
      <c r="H82" s="19">
        <f>H85+H83</f>
        <v>561658.32999999996</v>
      </c>
      <c r="I82" s="20">
        <f t="shared" si="1"/>
        <v>100.06383930162124</v>
      </c>
      <c r="J82" s="21">
        <f t="shared" si="10"/>
        <v>561300</v>
      </c>
      <c r="K82" s="21">
        <f t="shared" si="10"/>
        <v>561658.32999999996</v>
      </c>
      <c r="L82" s="22">
        <f t="shared" si="2"/>
        <v>100.06383930162124</v>
      </c>
    </row>
    <row r="83" spans="1:12" x14ac:dyDescent="0.2">
      <c r="A83" s="17">
        <v>31000000</v>
      </c>
      <c r="B83" s="90" t="s">
        <v>234</v>
      </c>
      <c r="C83" s="21"/>
      <c r="D83" s="21"/>
      <c r="E83" s="20"/>
      <c r="F83" s="19">
        <v>242300</v>
      </c>
      <c r="G83" s="19">
        <v>242300</v>
      </c>
      <c r="H83" s="19">
        <v>242638.72</v>
      </c>
      <c r="I83" s="20">
        <f t="shared" ref="I83:I113" si="11">IF(G83=0,0,H83/G83*100)</f>
        <v>100.13979364424269</v>
      </c>
      <c r="J83" s="21"/>
      <c r="K83" s="21"/>
      <c r="L83" s="22"/>
    </row>
    <row r="84" spans="1:12" ht="38.25" x14ac:dyDescent="0.2">
      <c r="A84" s="17">
        <v>31030000</v>
      </c>
      <c r="B84" s="89" t="s">
        <v>233</v>
      </c>
      <c r="C84" s="21"/>
      <c r="D84" s="21"/>
      <c r="E84" s="20"/>
      <c r="F84" s="19">
        <v>242300</v>
      </c>
      <c r="G84" s="19">
        <v>242300</v>
      </c>
      <c r="H84" s="26">
        <v>242638.72</v>
      </c>
      <c r="I84" s="20">
        <f t="shared" si="11"/>
        <v>100.13979364424269</v>
      </c>
      <c r="J84" s="21"/>
      <c r="K84" s="21"/>
      <c r="L84" s="22"/>
    </row>
    <row r="85" spans="1:12" ht="25.5" x14ac:dyDescent="0.2">
      <c r="A85" s="39">
        <v>33000000</v>
      </c>
      <c r="B85" s="40" t="s">
        <v>97</v>
      </c>
      <c r="C85" s="21">
        <f>C86</f>
        <v>0</v>
      </c>
      <c r="D85" s="21">
        <f>D86</f>
        <v>0</v>
      </c>
      <c r="E85" s="20">
        <f t="shared" si="6"/>
        <v>0</v>
      </c>
      <c r="F85" s="21">
        <f t="shared" ref="F85:H86" si="12">F86</f>
        <v>319000</v>
      </c>
      <c r="G85" s="21">
        <f t="shared" si="12"/>
        <v>319000</v>
      </c>
      <c r="H85" s="21">
        <f t="shared" si="12"/>
        <v>319019.61</v>
      </c>
      <c r="I85" s="20">
        <f t="shared" si="11"/>
        <v>100.00614733542319</v>
      </c>
      <c r="J85" s="21">
        <f t="shared" ref="J85:K112" si="13">C85+F85</f>
        <v>319000</v>
      </c>
      <c r="K85" s="21">
        <f t="shared" si="10"/>
        <v>319019.61</v>
      </c>
      <c r="L85" s="22">
        <f t="shared" ref="L85:L113" si="14">IF(J85=0,0,K85/J85*100)</f>
        <v>100.00614733542319</v>
      </c>
    </row>
    <row r="86" spans="1:12" x14ac:dyDescent="0.2">
      <c r="A86" s="39">
        <v>33010000</v>
      </c>
      <c r="B86" s="41" t="s">
        <v>98</v>
      </c>
      <c r="C86" s="21">
        <f>C87</f>
        <v>0</v>
      </c>
      <c r="D86" s="21">
        <f>D87</f>
        <v>0</v>
      </c>
      <c r="E86" s="20">
        <f t="shared" si="6"/>
        <v>0</v>
      </c>
      <c r="F86" s="21">
        <f t="shared" si="12"/>
        <v>319000</v>
      </c>
      <c r="G86" s="21">
        <f t="shared" si="12"/>
        <v>319000</v>
      </c>
      <c r="H86" s="21">
        <f t="shared" si="12"/>
        <v>319019.61</v>
      </c>
      <c r="I86" s="20">
        <f t="shared" si="11"/>
        <v>100.00614733542319</v>
      </c>
      <c r="J86" s="21">
        <f t="shared" si="13"/>
        <v>319000</v>
      </c>
      <c r="K86" s="21">
        <f t="shared" si="10"/>
        <v>319019.61</v>
      </c>
      <c r="L86" s="22">
        <f t="shared" si="14"/>
        <v>100.00614733542319</v>
      </c>
    </row>
    <row r="87" spans="1:12" s="2" customFormat="1" ht="65.25" customHeight="1" x14ac:dyDescent="0.2">
      <c r="A87" s="35">
        <v>33010100</v>
      </c>
      <c r="B87" s="11" t="s">
        <v>99</v>
      </c>
      <c r="C87" s="28"/>
      <c r="D87" s="28"/>
      <c r="E87" s="27">
        <f t="shared" si="6"/>
        <v>0</v>
      </c>
      <c r="F87" s="26">
        <v>319000</v>
      </c>
      <c r="G87" s="26">
        <v>319000</v>
      </c>
      <c r="H87" s="26">
        <v>319019.61</v>
      </c>
      <c r="I87" s="27">
        <f t="shared" si="11"/>
        <v>100.00614733542319</v>
      </c>
      <c r="J87" s="28">
        <f t="shared" si="13"/>
        <v>319000</v>
      </c>
      <c r="K87" s="28">
        <f t="shared" si="10"/>
        <v>319019.61</v>
      </c>
      <c r="L87" s="29">
        <f t="shared" si="14"/>
        <v>100.00614733542319</v>
      </c>
    </row>
    <row r="88" spans="1:12" s="2" customFormat="1" x14ac:dyDescent="0.2">
      <c r="A88" s="42"/>
      <c r="B88" s="43" t="s">
        <v>51</v>
      </c>
      <c r="C88" s="21">
        <f>C54+C10</f>
        <v>61202100</v>
      </c>
      <c r="D88" s="21">
        <f>D54+D10+D82</f>
        <v>61453598.340000011</v>
      </c>
      <c r="E88" s="20">
        <f t="shared" si="6"/>
        <v>100.41093089942994</v>
      </c>
      <c r="F88" s="21">
        <f>F54+F10+F82+F59</f>
        <v>4353000</v>
      </c>
      <c r="G88" s="21">
        <f>G54+G10+G82+G59</f>
        <v>8863874.5899999999</v>
      </c>
      <c r="H88" s="21">
        <f>H54+H10+H82+H59</f>
        <v>8907159.5099999998</v>
      </c>
      <c r="I88" s="19">
        <f>H88/F88*100</f>
        <v>204.62116953824946</v>
      </c>
      <c r="J88" s="21">
        <f t="shared" si="13"/>
        <v>65555100</v>
      </c>
      <c r="K88" s="21">
        <f t="shared" si="10"/>
        <v>70360757.850000009</v>
      </c>
      <c r="L88" s="22">
        <f t="shared" si="14"/>
        <v>107.33071545920913</v>
      </c>
    </row>
    <row r="89" spans="1:12" s="2" customFormat="1" x14ac:dyDescent="0.2">
      <c r="A89" s="42">
        <v>40000000</v>
      </c>
      <c r="B89" s="44" t="s">
        <v>36</v>
      </c>
      <c r="C89" s="19">
        <f>C90</f>
        <v>146560253</v>
      </c>
      <c r="D89" s="19">
        <f>D90</f>
        <v>144174007.38999999</v>
      </c>
      <c r="E89" s="20">
        <f t="shared" si="6"/>
        <v>98.371833043983614</v>
      </c>
      <c r="F89" s="19">
        <f>F90</f>
        <v>0</v>
      </c>
      <c r="G89" s="19">
        <f>G90</f>
        <v>334000</v>
      </c>
      <c r="H89" s="19">
        <f>H90</f>
        <v>334000</v>
      </c>
      <c r="I89" s="19">
        <f>H89/G89*100</f>
        <v>100</v>
      </c>
      <c r="J89" s="21">
        <f t="shared" si="13"/>
        <v>146560253</v>
      </c>
      <c r="K89" s="21">
        <f t="shared" ref="K89:K112" si="15">D89+H89</f>
        <v>144508007.38999999</v>
      </c>
      <c r="L89" s="22">
        <f t="shared" si="14"/>
        <v>98.599725663683174</v>
      </c>
    </row>
    <row r="90" spans="1:12" s="2" customFormat="1" x14ac:dyDescent="0.2">
      <c r="A90" s="42">
        <v>41000000</v>
      </c>
      <c r="B90" s="44" t="s">
        <v>37</v>
      </c>
      <c r="C90" s="19">
        <f>C91+C95+C106+C102</f>
        <v>146560253</v>
      </c>
      <c r="D90" s="19">
        <f>D91+D95+D106+D102</f>
        <v>144174007.38999999</v>
      </c>
      <c r="E90" s="20">
        <f t="shared" si="6"/>
        <v>98.371833043983614</v>
      </c>
      <c r="F90" s="19">
        <f>F91+F95+F102+F106</f>
        <v>0</v>
      </c>
      <c r="G90" s="19">
        <f>G91+G95+G102+G106</f>
        <v>334000</v>
      </c>
      <c r="H90" s="19">
        <f>H91+H95+H102+H106</f>
        <v>334000</v>
      </c>
      <c r="I90" s="19">
        <f>H90/G90*100</f>
        <v>100</v>
      </c>
      <c r="J90" s="21">
        <f t="shared" si="13"/>
        <v>146560253</v>
      </c>
      <c r="K90" s="21">
        <f t="shared" si="15"/>
        <v>144508007.38999999</v>
      </c>
      <c r="L90" s="22">
        <f t="shared" si="14"/>
        <v>98.599725663683174</v>
      </c>
    </row>
    <row r="91" spans="1:12" ht="25.5" x14ac:dyDescent="0.2">
      <c r="A91" s="42">
        <v>41020000</v>
      </c>
      <c r="B91" s="44" t="s">
        <v>38</v>
      </c>
      <c r="C91" s="19">
        <f>SUM(C93:C94)</f>
        <v>45585700</v>
      </c>
      <c r="D91" s="19">
        <f>SUM(D93:D94)</f>
        <v>45585700</v>
      </c>
      <c r="E91" s="20">
        <f t="shared" si="6"/>
        <v>100</v>
      </c>
      <c r="F91" s="19">
        <f>SUM(F93:F93)</f>
        <v>0</v>
      </c>
      <c r="G91" s="19">
        <f>SUM(G93:G93)</f>
        <v>0</v>
      </c>
      <c r="H91" s="19">
        <f>SUM(H93:H93)</f>
        <v>0</v>
      </c>
      <c r="I91" s="20">
        <f t="shared" si="11"/>
        <v>0</v>
      </c>
      <c r="J91" s="21">
        <f t="shared" si="13"/>
        <v>45585700</v>
      </c>
      <c r="K91" s="21">
        <f t="shared" si="15"/>
        <v>45585700</v>
      </c>
      <c r="L91" s="22">
        <f t="shared" si="14"/>
        <v>100</v>
      </c>
    </row>
    <row r="92" spans="1:12" hidden="1" x14ac:dyDescent="0.2">
      <c r="A92" s="65"/>
      <c r="B92" s="44"/>
      <c r="C92" s="19"/>
      <c r="D92" s="19"/>
      <c r="E92" s="20"/>
      <c r="F92" s="19"/>
      <c r="G92" s="19"/>
      <c r="H92" s="19"/>
      <c r="I92" s="20"/>
      <c r="J92" s="21"/>
      <c r="K92" s="21"/>
      <c r="L92" s="22"/>
    </row>
    <row r="93" spans="1:12" x14ac:dyDescent="0.2">
      <c r="A93" s="45">
        <v>41020100</v>
      </c>
      <c r="B93" s="46" t="s">
        <v>39</v>
      </c>
      <c r="C93" s="26">
        <v>45585700</v>
      </c>
      <c r="D93" s="26">
        <v>45585700</v>
      </c>
      <c r="E93" s="27">
        <f t="shared" si="6"/>
        <v>100</v>
      </c>
      <c r="F93" s="28"/>
      <c r="G93" s="28"/>
      <c r="H93" s="28"/>
      <c r="I93" s="27">
        <f t="shared" si="11"/>
        <v>0</v>
      </c>
      <c r="J93" s="28">
        <f t="shared" si="13"/>
        <v>45585700</v>
      </c>
      <c r="K93" s="28">
        <f t="shared" si="15"/>
        <v>45585700</v>
      </c>
      <c r="L93" s="29">
        <f t="shared" si="14"/>
        <v>100</v>
      </c>
    </row>
    <row r="94" spans="1:12" hidden="1" x14ac:dyDescent="0.2">
      <c r="A94" s="45">
        <v>41021400</v>
      </c>
      <c r="B94" s="46" t="s">
        <v>180</v>
      </c>
      <c r="C94" s="26"/>
      <c r="D94" s="26"/>
      <c r="E94" s="27">
        <f t="shared" si="6"/>
        <v>0</v>
      </c>
      <c r="F94" s="28"/>
      <c r="G94" s="28"/>
      <c r="H94" s="28"/>
      <c r="I94" s="27"/>
      <c r="J94" s="28"/>
      <c r="K94" s="28"/>
      <c r="L94" s="29"/>
    </row>
    <row r="95" spans="1:12" s="2" customFormat="1" ht="25.5" x14ac:dyDescent="0.2">
      <c r="A95" s="42">
        <v>41030000</v>
      </c>
      <c r="B95" s="44" t="s">
        <v>40</v>
      </c>
      <c r="C95" s="19">
        <f>SUM(C96:C101)</f>
        <v>97960400</v>
      </c>
      <c r="D95" s="19">
        <f>SUM(D96:D101)</f>
        <v>95698736.289999992</v>
      </c>
      <c r="E95" s="20">
        <f t="shared" si="6"/>
        <v>97.691246963058532</v>
      </c>
      <c r="F95" s="19">
        <f>SUM(F97:F98)</f>
        <v>0</v>
      </c>
      <c r="G95" s="19">
        <f>SUM(G97:G99)</f>
        <v>334000</v>
      </c>
      <c r="H95" s="19">
        <f>SUM(H97:H99)</f>
        <v>334000</v>
      </c>
      <c r="I95" s="20">
        <f t="shared" si="11"/>
        <v>100</v>
      </c>
      <c r="J95" s="21">
        <f t="shared" si="13"/>
        <v>97960400</v>
      </c>
      <c r="K95" s="21">
        <f t="shared" si="15"/>
        <v>96032736.289999992</v>
      </c>
      <c r="L95" s="22">
        <f t="shared" si="14"/>
        <v>98.032201062878471</v>
      </c>
    </row>
    <row r="96" spans="1:12" s="2" customFormat="1" x14ac:dyDescent="0.2">
      <c r="A96" s="45">
        <v>41031100</v>
      </c>
      <c r="B96" s="44"/>
      <c r="C96" s="26">
        <v>2409600</v>
      </c>
      <c r="D96" s="26">
        <v>1530616</v>
      </c>
      <c r="E96" s="27">
        <f t="shared" si="6"/>
        <v>63.521580345285521</v>
      </c>
      <c r="F96" s="19"/>
      <c r="G96" s="19"/>
      <c r="H96" s="19"/>
      <c r="I96" s="20"/>
      <c r="J96" s="21"/>
      <c r="K96" s="21"/>
      <c r="L96" s="22"/>
    </row>
    <row r="97" spans="1:12" s="2" customFormat="1" ht="51" x14ac:dyDescent="0.2">
      <c r="A97" s="45">
        <v>41033300</v>
      </c>
      <c r="B97" s="85" t="s">
        <v>202</v>
      </c>
      <c r="C97" s="26"/>
      <c r="D97" s="26"/>
      <c r="E97" s="27">
        <f t="shared" si="6"/>
        <v>0</v>
      </c>
      <c r="F97" s="26"/>
      <c r="G97" s="26"/>
      <c r="H97" s="26"/>
      <c r="I97" s="27">
        <f t="shared" si="11"/>
        <v>0</v>
      </c>
      <c r="J97" s="28">
        <f t="shared" si="13"/>
        <v>0</v>
      </c>
      <c r="K97" s="28">
        <f t="shared" si="13"/>
        <v>0</v>
      </c>
      <c r="L97" s="29">
        <f t="shared" si="14"/>
        <v>0</v>
      </c>
    </row>
    <row r="98" spans="1:12" ht="26.25" customHeight="1" x14ac:dyDescent="0.2">
      <c r="A98" s="45">
        <v>41033900</v>
      </c>
      <c r="B98" s="46" t="s">
        <v>100</v>
      </c>
      <c r="C98" s="26">
        <v>83984100</v>
      </c>
      <c r="D98" s="26">
        <v>83984100</v>
      </c>
      <c r="E98" s="27">
        <f t="shared" si="6"/>
        <v>100</v>
      </c>
      <c r="F98" s="28"/>
      <c r="G98" s="28">
        <v>150900</v>
      </c>
      <c r="H98" s="28">
        <v>150900</v>
      </c>
      <c r="I98" s="27">
        <f t="shared" si="11"/>
        <v>100</v>
      </c>
      <c r="J98" s="28">
        <f t="shared" si="13"/>
        <v>83984100</v>
      </c>
      <c r="K98" s="28">
        <f t="shared" si="15"/>
        <v>84135000</v>
      </c>
      <c r="L98" s="29">
        <f t="shared" si="14"/>
        <v>100.17967686740705</v>
      </c>
    </row>
    <row r="99" spans="1:12" ht="41.25" customHeight="1" x14ac:dyDescent="0.2">
      <c r="A99" s="45">
        <v>41035400</v>
      </c>
      <c r="B99" s="87" t="s">
        <v>214</v>
      </c>
      <c r="C99" s="26">
        <v>282600</v>
      </c>
      <c r="D99" s="26">
        <v>282600</v>
      </c>
      <c r="E99" s="27">
        <f t="shared" si="6"/>
        <v>100</v>
      </c>
      <c r="F99" s="28"/>
      <c r="G99" s="28">
        <v>183100</v>
      </c>
      <c r="H99" s="28">
        <v>183100</v>
      </c>
      <c r="I99" s="27"/>
      <c r="J99" s="28"/>
      <c r="K99" s="28"/>
      <c r="L99" s="29"/>
    </row>
    <row r="100" spans="1:12" ht="54" customHeight="1" x14ac:dyDescent="0.2">
      <c r="A100" s="45">
        <v>41036000</v>
      </c>
      <c r="B100" s="87" t="s">
        <v>216</v>
      </c>
      <c r="C100" s="26">
        <v>1183500</v>
      </c>
      <c r="D100" s="26">
        <v>1181736</v>
      </c>
      <c r="E100" s="27">
        <f t="shared" si="6"/>
        <v>99.850950570342206</v>
      </c>
      <c r="F100" s="28"/>
      <c r="G100" s="28"/>
      <c r="H100" s="28"/>
      <c r="I100" s="27"/>
      <c r="J100" s="28"/>
      <c r="K100" s="28"/>
      <c r="L100" s="29"/>
    </row>
    <row r="101" spans="1:12" ht="38.25" customHeight="1" x14ac:dyDescent="0.2">
      <c r="A101" s="45">
        <v>41036300</v>
      </c>
      <c r="B101" s="87" t="s">
        <v>215</v>
      </c>
      <c r="C101" s="26">
        <v>10100600</v>
      </c>
      <c r="D101" s="26">
        <v>8719684.2899999991</v>
      </c>
      <c r="E101" s="27">
        <f t="shared" si="6"/>
        <v>86.328379403203755</v>
      </c>
      <c r="F101" s="28"/>
      <c r="G101" s="28"/>
      <c r="H101" s="28"/>
      <c r="I101" s="27"/>
      <c r="J101" s="28"/>
      <c r="K101" s="28"/>
      <c r="L101" s="29"/>
    </row>
    <row r="102" spans="1:12" ht="25.5" x14ac:dyDescent="0.2">
      <c r="A102" s="42">
        <v>41040000</v>
      </c>
      <c r="B102" s="43" t="s">
        <v>101</v>
      </c>
      <c r="C102" s="19">
        <f>SUM(C103:C105)</f>
        <v>1873653</v>
      </c>
      <c r="D102" s="19">
        <f>SUM(D103:D105)</f>
        <v>1873653</v>
      </c>
      <c r="E102" s="27">
        <f t="shared" si="6"/>
        <v>100</v>
      </c>
      <c r="F102" s="21"/>
      <c r="G102" s="21"/>
      <c r="H102" s="21"/>
      <c r="I102" s="20">
        <f t="shared" si="11"/>
        <v>0</v>
      </c>
      <c r="J102" s="21">
        <f t="shared" si="13"/>
        <v>1873653</v>
      </c>
      <c r="K102" s="21">
        <f t="shared" si="15"/>
        <v>1873653</v>
      </c>
      <c r="L102" s="22">
        <f t="shared" si="14"/>
        <v>100</v>
      </c>
    </row>
    <row r="103" spans="1:12" ht="70.5" customHeight="1" x14ac:dyDescent="0.2">
      <c r="A103" s="45">
        <v>41040200</v>
      </c>
      <c r="B103" s="47" t="s">
        <v>102</v>
      </c>
      <c r="C103" s="26">
        <v>1545300</v>
      </c>
      <c r="D103" s="26">
        <v>1545300</v>
      </c>
      <c r="E103" s="27">
        <f t="shared" si="6"/>
        <v>100</v>
      </c>
      <c r="F103" s="28"/>
      <c r="G103" s="28"/>
      <c r="H103" s="28"/>
      <c r="I103" s="27">
        <f t="shared" si="11"/>
        <v>0</v>
      </c>
      <c r="J103" s="21">
        <f t="shared" si="13"/>
        <v>1545300</v>
      </c>
      <c r="K103" s="21">
        <f t="shared" si="15"/>
        <v>1545300</v>
      </c>
      <c r="L103" s="29">
        <f t="shared" si="14"/>
        <v>100</v>
      </c>
    </row>
    <row r="104" spans="1:12" x14ac:dyDescent="0.2">
      <c r="A104" s="45">
        <v>41040400</v>
      </c>
      <c r="B104" s="47" t="s">
        <v>164</v>
      </c>
      <c r="C104" s="26">
        <v>328353</v>
      </c>
      <c r="D104" s="26">
        <v>328353</v>
      </c>
      <c r="E104" s="27">
        <f t="shared" si="6"/>
        <v>100</v>
      </c>
      <c r="F104" s="28"/>
      <c r="G104" s="28"/>
      <c r="H104" s="28"/>
      <c r="I104" s="27"/>
      <c r="J104" s="21">
        <f t="shared" si="13"/>
        <v>328353</v>
      </c>
      <c r="K104" s="21">
        <f t="shared" si="15"/>
        <v>328353</v>
      </c>
      <c r="L104" s="29">
        <f t="shared" si="14"/>
        <v>100</v>
      </c>
    </row>
    <row r="105" spans="1:12" ht="89.25" hidden="1" x14ac:dyDescent="0.2">
      <c r="A105" s="45">
        <v>374000</v>
      </c>
      <c r="B105" s="47" t="s">
        <v>104</v>
      </c>
      <c r="C105" s="26"/>
      <c r="D105" s="26"/>
      <c r="E105" s="27">
        <f t="shared" si="6"/>
        <v>0</v>
      </c>
      <c r="F105" s="28"/>
      <c r="G105" s="28"/>
      <c r="H105" s="28"/>
      <c r="I105" s="27"/>
      <c r="J105" s="21">
        <f t="shared" si="13"/>
        <v>0</v>
      </c>
      <c r="K105" s="21">
        <f t="shared" si="15"/>
        <v>0</v>
      </c>
      <c r="L105" s="29">
        <f t="shared" si="14"/>
        <v>0</v>
      </c>
    </row>
    <row r="106" spans="1:12" s="2" customFormat="1" ht="33" customHeight="1" x14ac:dyDescent="0.2">
      <c r="A106" s="42">
        <v>41050000</v>
      </c>
      <c r="B106" s="43" t="s">
        <v>103</v>
      </c>
      <c r="C106" s="19">
        <f>SUM(C107:C112)</f>
        <v>1140500</v>
      </c>
      <c r="D106" s="19">
        <f>SUM(D107:D112)</f>
        <v>1015918.1</v>
      </c>
      <c r="E106" s="20">
        <f t="shared" si="6"/>
        <v>89.076554142919775</v>
      </c>
      <c r="F106" s="21">
        <f>SUM(F107:F112)</f>
        <v>0</v>
      </c>
      <c r="G106" s="21">
        <f>SUM(G107:G112)</f>
        <v>0</v>
      </c>
      <c r="H106" s="21">
        <f>SUM(H107:H112)</f>
        <v>0</v>
      </c>
      <c r="I106" s="20">
        <f>IF(G106=0,0,H106/G106*100)</f>
        <v>0</v>
      </c>
      <c r="J106" s="21">
        <f>C106+F106</f>
        <v>1140500</v>
      </c>
      <c r="K106" s="21">
        <f t="shared" si="15"/>
        <v>1015918.1</v>
      </c>
      <c r="L106" s="22">
        <f t="shared" si="14"/>
        <v>89.076554142919775</v>
      </c>
    </row>
    <row r="107" spans="1:12" s="2" customFormat="1" ht="38.25" customHeight="1" x14ac:dyDescent="0.2">
      <c r="A107" s="45">
        <v>41051000</v>
      </c>
      <c r="B107" s="6" t="s">
        <v>176</v>
      </c>
      <c r="C107" s="26">
        <v>1040500</v>
      </c>
      <c r="D107" s="26">
        <v>916141.1</v>
      </c>
      <c r="E107" s="27">
        <f t="shared" si="6"/>
        <v>88.048159538683322</v>
      </c>
      <c r="F107" s="21"/>
      <c r="G107" s="21"/>
      <c r="H107" s="21"/>
      <c r="I107" s="20">
        <f>IF(G107=0,0,H107/G107*100)</f>
        <v>0</v>
      </c>
      <c r="J107" s="21"/>
      <c r="K107" s="21"/>
      <c r="L107" s="22"/>
    </row>
    <row r="108" spans="1:12" s="2" customFormat="1" ht="38.25" hidden="1" customHeight="1" x14ac:dyDescent="0.2">
      <c r="A108" s="45">
        <v>41051100</v>
      </c>
      <c r="B108" s="6" t="s">
        <v>203</v>
      </c>
      <c r="C108" s="26"/>
      <c r="D108" s="26"/>
      <c r="E108" s="27"/>
      <c r="F108" s="28"/>
      <c r="G108" s="28"/>
      <c r="H108" s="28"/>
      <c r="I108" s="27">
        <f>IF(G108=0,0,H108/G108*100)</f>
        <v>0</v>
      </c>
      <c r="J108" s="28"/>
      <c r="K108" s="28"/>
      <c r="L108" s="29">
        <f t="shared" si="14"/>
        <v>0</v>
      </c>
    </row>
    <row r="109" spans="1:12" ht="51" hidden="1" x14ac:dyDescent="0.2">
      <c r="A109" s="45">
        <v>41051200</v>
      </c>
      <c r="B109" s="46" t="s">
        <v>21</v>
      </c>
      <c r="C109" s="26"/>
      <c r="D109" s="26"/>
      <c r="E109" s="27">
        <f t="shared" si="6"/>
        <v>0</v>
      </c>
      <c r="F109" s="28"/>
      <c r="G109" s="28"/>
      <c r="H109" s="28"/>
      <c r="I109" s="27">
        <f t="shared" si="11"/>
        <v>0</v>
      </c>
      <c r="J109" s="28">
        <f t="shared" si="13"/>
        <v>0</v>
      </c>
      <c r="K109" s="28">
        <f t="shared" si="15"/>
        <v>0</v>
      </c>
      <c r="L109" s="29">
        <f t="shared" si="14"/>
        <v>0</v>
      </c>
    </row>
    <row r="110" spans="1:12" ht="65.25" hidden="1" customHeight="1" x14ac:dyDescent="0.2">
      <c r="A110" s="45">
        <v>41051400</v>
      </c>
      <c r="B110" s="46" t="s">
        <v>205</v>
      </c>
      <c r="C110" s="26"/>
      <c r="D110" s="26"/>
      <c r="E110" s="27">
        <f t="shared" si="6"/>
        <v>0</v>
      </c>
      <c r="F110" s="28"/>
      <c r="G110" s="28"/>
      <c r="H110" s="28"/>
      <c r="I110" s="27"/>
      <c r="J110" s="26"/>
      <c r="K110" s="26"/>
      <c r="L110" s="27">
        <f t="shared" si="14"/>
        <v>0</v>
      </c>
    </row>
    <row r="111" spans="1:12" ht="25.5" hidden="1" x14ac:dyDescent="0.2">
      <c r="A111" s="45">
        <v>41053600</v>
      </c>
      <c r="B111" s="46" t="s">
        <v>204</v>
      </c>
      <c r="C111" s="26"/>
      <c r="D111" s="26"/>
      <c r="E111" s="27"/>
      <c r="F111" s="28"/>
      <c r="G111" s="28"/>
      <c r="H111" s="28"/>
      <c r="I111" s="27"/>
      <c r="J111" s="28">
        <f t="shared" si="13"/>
        <v>0</v>
      </c>
      <c r="K111" s="28">
        <f t="shared" si="15"/>
        <v>0</v>
      </c>
      <c r="L111" s="29">
        <f t="shared" si="14"/>
        <v>0</v>
      </c>
    </row>
    <row r="112" spans="1:12" x14ac:dyDescent="0.2">
      <c r="A112" s="45">
        <v>41053900</v>
      </c>
      <c r="B112" s="46" t="s">
        <v>41</v>
      </c>
      <c r="C112" s="26">
        <v>100000</v>
      </c>
      <c r="D112" s="26">
        <v>99777</v>
      </c>
      <c r="E112" s="27">
        <f t="shared" si="6"/>
        <v>99.777000000000001</v>
      </c>
      <c r="F112" s="28"/>
      <c r="G112" s="28"/>
      <c r="H112" s="28"/>
      <c r="I112" s="20">
        <f>IF(G112=0,0,H112/G112*100)</f>
        <v>0</v>
      </c>
      <c r="J112" s="28">
        <f t="shared" si="13"/>
        <v>100000</v>
      </c>
      <c r="K112" s="28">
        <f t="shared" si="15"/>
        <v>99777</v>
      </c>
      <c r="L112" s="29">
        <f t="shared" si="14"/>
        <v>99.777000000000001</v>
      </c>
    </row>
    <row r="113" spans="1:12" x14ac:dyDescent="0.2">
      <c r="A113" s="98" t="s">
        <v>42</v>
      </c>
      <c r="B113" s="99"/>
      <c r="C113" s="21">
        <f>C88+C89</f>
        <v>207762353</v>
      </c>
      <c r="D113" s="21">
        <f>D88+D89</f>
        <v>205627605.72999999</v>
      </c>
      <c r="E113" s="20">
        <f t="shared" si="6"/>
        <v>98.972505249784106</v>
      </c>
      <c r="F113" s="21">
        <f>F88+F89</f>
        <v>4353000</v>
      </c>
      <c r="G113" s="21">
        <f>G88+G89</f>
        <v>9197874.5899999999</v>
      </c>
      <c r="H113" s="21">
        <f>H88+H89</f>
        <v>9241159.5099999998</v>
      </c>
      <c r="I113" s="20">
        <f t="shared" si="11"/>
        <v>100.47059697951373</v>
      </c>
      <c r="J113" s="21">
        <f>J88+J89</f>
        <v>212115353</v>
      </c>
      <c r="K113" s="21">
        <f>D113+H113</f>
        <v>214868765.23999998</v>
      </c>
      <c r="L113" s="22">
        <f t="shared" si="14"/>
        <v>101.29807305367471</v>
      </c>
    </row>
    <row r="116" spans="1:12" hidden="1" x14ac:dyDescent="0.2"/>
    <row r="117" spans="1:12" ht="15.75" x14ac:dyDescent="0.25">
      <c r="B117" s="58" t="s">
        <v>195</v>
      </c>
      <c r="C117" s="59"/>
      <c r="D117" s="96"/>
      <c r="E117" s="96"/>
      <c r="H117" s="60" t="s">
        <v>196</v>
      </c>
    </row>
  </sheetData>
  <mergeCells count="21">
    <mergeCell ref="A113:B113"/>
    <mergeCell ref="L8:L9"/>
    <mergeCell ref="A7:A9"/>
    <mergeCell ref="B7:B9"/>
    <mergeCell ref="C8:C9"/>
    <mergeCell ref="G8:G9"/>
    <mergeCell ref="D8:D9"/>
    <mergeCell ref="E8:E9"/>
    <mergeCell ref="D117:E117"/>
    <mergeCell ref="K8:K9"/>
    <mergeCell ref="J8:J9"/>
    <mergeCell ref="I8:I9"/>
    <mergeCell ref="H8:H9"/>
    <mergeCell ref="F8:F9"/>
    <mergeCell ref="J1:K1"/>
    <mergeCell ref="J2:K2"/>
    <mergeCell ref="C7:E7"/>
    <mergeCell ref="F7:I7"/>
    <mergeCell ref="A4:L4"/>
    <mergeCell ref="A5:L5"/>
    <mergeCell ref="J7:L7"/>
  </mergeCells>
  <phoneticPr fontId="0" type="noConversion"/>
  <conditionalFormatting sqref="C19:C21 C25:C26 C33:C35 D34">
    <cfRule type="expression" dxfId="10" priority="10" stopIfTrue="1">
      <formula>#REF!=1</formula>
    </cfRule>
  </conditionalFormatting>
  <conditionalFormatting sqref="D19:D21 D25 B51 D35">
    <cfRule type="expression" dxfId="9" priority="11" stopIfTrue="1">
      <formula>#REF!=1</formula>
    </cfRule>
  </conditionalFormatting>
  <conditionalFormatting sqref="D33">
    <cfRule type="expression" dxfId="8" priority="9" stopIfTrue="1">
      <formula>#REF!=1</formula>
    </cfRule>
  </conditionalFormatting>
  <conditionalFormatting sqref="C13:C18">
    <cfRule type="expression" dxfId="7" priority="7" stopIfTrue="1">
      <formula>#REF!=1</formula>
    </cfRule>
  </conditionalFormatting>
  <conditionalFormatting sqref="D13:D18">
    <cfRule type="expression" dxfId="6" priority="8" stopIfTrue="1">
      <formula>#REF!=1</formula>
    </cfRule>
  </conditionalFormatting>
  <conditionalFormatting sqref="C23:C24">
    <cfRule type="expression" dxfId="5" priority="5" stopIfTrue="1">
      <formula>#REF!=1</formula>
    </cfRule>
  </conditionalFormatting>
  <conditionalFormatting sqref="D23:D24">
    <cfRule type="expression" dxfId="4" priority="6" stopIfTrue="1">
      <formula>#REF!=1</formula>
    </cfRule>
  </conditionalFormatting>
  <conditionalFormatting sqref="C27:C29 C32">
    <cfRule type="expression" dxfId="3" priority="3" stopIfTrue="1">
      <formula>#REF!=1</formula>
    </cfRule>
  </conditionalFormatting>
  <conditionalFormatting sqref="D27:D29 D32">
    <cfRule type="expression" dxfId="2" priority="4" stopIfTrue="1">
      <formula>#REF!=1</formula>
    </cfRule>
  </conditionalFormatting>
  <conditionalFormatting sqref="C36:C37">
    <cfRule type="expression" dxfId="1" priority="1" stopIfTrue="1">
      <formula>#REF!=1</formula>
    </cfRule>
  </conditionalFormatting>
  <conditionalFormatting sqref="D36:D37">
    <cfRule type="expression" dxfId="0" priority="2" stopIfTrue="1">
      <formula>#REF!=1</formula>
    </cfRule>
  </conditionalFormatting>
  <pageMargins left="0.19685039370078741" right="0.23622047244094491" top="0.78740157480314965" bottom="0.23622047244094491" header="0" footer="0"/>
  <pageSetup paperSize="9" scale="75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87"/>
  <sheetViews>
    <sheetView showZeros="0" tabSelected="1" workbookViewId="0">
      <pane xSplit="2" ySplit="9" topLeftCell="C74" activePane="bottomRight" state="frozen"/>
      <selection activeCell="F9" sqref="F9"/>
      <selection pane="topRight" activeCell="F9" sqref="F9"/>
      <selection pane="bottomLeft" activeCell="F9" sqref="F9"/>
      <selection pane="bottomRight" activeCell="H32" sqref="H32"/>
    </sheetView>
  </sheetViews>
  <sheetFormatPr defaultRowHeight="12.75" x14ac:dyDescent="0.2"/>
  <cols>
    <col min="1" max="1" width="9.85546875" style="13" customWidth="1"/>
    <col min="2" max="2" width="48.7109375" style="8" customWidth="1"/>
    <col min="3" max="3" width="17.7109375" style="4" customWidth="1"/>
    <col min="4" max="4" width="17.140625" style="4" customWidth="1"/>
    <col min="5" max="5" width="8.7109375" style="4" customWidth="1"/>
    <col min="6" max="6" width="13.7109375" style="4" customWidth="1"/>
    <col min="7" max="7" width="13.5703125" style="4" customWidth="1"/>
    <col min="8" max="8" width="13" style="4" customWidth="1"/>
    <col min="9" max="9" width="9.5703125" style="4" customWidth="1"/>
    <col min="10" max="10" width="15.42578125" style="4" customWidth="1"/>
    <col min="11" max="11" width="13.28515625" style="4" customWidth="1"/>
    <col min="12" max="12" width="9.5703125" style="4" customWidth="1"/>
    <col min="13" max="16384" width="9.140625" style="4"/>
  </cols>
  <sheetData>
    <row r="1" spans="1:13" ht="33.6" customHeight="1" x14ac:dyDescent="0.2">
      <c r="J1" s="92" t="s">
        <v>235</v>
      </c>
      <c r="K1" s="92"/>
    </row>
    <row r="2" spans="1:13" ht="15.75" customHeight="1" x14ac:dyDescent="0.25">
      <c r="J2" s="107" t="s">
        <v>244</v>
      </c>
      <c r="K2" s="107"/>
    </row>
    <row r="4" spans="1:13" ht="15.75" x14ac:dyDescent="0.25">
      <c r="A4" s="102" t="s">
        <v>143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13" ht="15.75" x14ac:dyDescent="0.25">
      <c r="A5" s="102" t="s">
        <v>245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1:13" x14ac:dyDescent="0.2">
      <c r="A6" s="5"/>
      <c r="B6" s="6"/>
      <c r="C6" s="3"/>
      <c r="D6" s="3"/>
      <c r="E6" s="3"/>
      <c r="F6" s="3"/>
      <c r="G6" s="7"/>
      <c r="H6" s="7"/>
      <c r="I6" s="3"/>
      <c r="J6" s="3"/>
      <c r="K6" s="3"/>
      <c r="L6" s="3" t="s">
        <v>5</v>
      </c>
    </row>
    <row r="7" spans="1:13" ht="12.6" customHeight="1" x14ac:dyDescent="0.2">
      <c r="A7" s="103" t="s">
        <v>23</v>
      </c>
      <c r="B7" s="104" t="s">
        <v>24</v>
      </c>
      <c r="C7" s="105" t="s">
        <v>45</v>
      </c>
      <c r="D7" s="105"/>
      <c r="E7" s="105"/>
      <c r="F7" s="105" t="s">
        <v>25</v>
      </c>
      <c r="G7" s="105"/>
      <c r="H7" s="105"/>
      <c r="I7" s="105"/>
      <c r="J7" s="105" t="s">
        <v>47</v>
      </c>
      <c r="K7" s="105"/>
      <c r="L7" s="105"/>
    </row>
    <row r="8" spans="1:13" ht="12.6" customHeight="1" x14ac:dyDescent="0.2">
      <c r="A8" s="103"/>
      <c r="B8" s="104"/>
      <c r="C8" s="97" t="s">
        <v>210</v>
      </c>
      <c r="D8" s="97" t="s">
        <v>48</v>
      </c>
      <c r="E8" s="97" t="s">
        <v>26</v>
      </c>
      <c r="F8" s="97" t="s">
        <v>217</v>
      </c>
      <c r="G8" s="97" t="s">
        <v>211</v>
      </c>
      <c r="H8" s="97" t="s">
        <v>48</v>
      </c>
      <c r="I8" s="106" t="s">
        <v>27</v>
      </c>
      <c r="J8" s="97" t="s">
        <v>218</v>
      </c>
      <c r="K8" s="97" t="s">
        <v>48</v>
      </c>
      <c r="L8" s="97" t="s">
        <v>50</v>
      </c>
    </row>
    <row r="9" spans="1:13" ht="79.150000000000006" customHeight="1" x14ac:dyDescent="0.2">
      <c r="A9" s="103"/>
      <c r="B9" s="104"/>
      <c r="C9" s="97"/>
      <c r="D9" s="97"/>
      <c r="E9" s="97"/>
      <c r="F9" s="97"/>
      <c r="G9" s="97"/>
      <c r="H9" s="97"/>
      <c r="I9" s="106"/>
      <c r="J9" s="97"/>
      <c r="K9" s="97"/>
      <c r="L9" s="97"/>
    </row>
    <row r="10" spans="1:13" s="9" customFormat="1" ht="15.75" x14ac:dyDescent="0.2">
      <c r="A10" s="71" t="s">
        <v>28</v>
      </c>
      <c r="B10" s="72" t="s">
        <v>148</v>
      </c>
      <c r="C10" s="73">
        <f>C11</f>
        <v>33832698</v>
      </c>
      <c r="D10" s="73">
        <f>D11</f>
        <v>31832925.919999998</v>
      </c>
      <c r="E10" s="74">
        <f>IF(C10=0,0,D10/C10*100)</f>
        <v>94.089232611599584</v>
      </c>
      <c r="F10" s="73">
        <f>F11</f>
        <v>2862356.81</v>
      </c>
      <c r="G10" s="73">
        <f>G11</f>
        <v>2862356.81</v>
      </c>
      <c r="H10" s="73">
        <f>H11</f>
        <v>2719267.27</v>
      </c>
      <c r="I10" s="74">
        <f>IF(G10=0,0,H10/G10*100)</f>
        <v>95.000988713213573</v>
      </c>
      <c r="J10" s="73">
        <f>J11</f>
        <v>36540054.810000002</v>
      </c>
      <c r="K10" s="73">
        <f>K11</f>
        <v>34397793.189999998</v>
      </c>
      <c r="L10" s="75">
        <f>IF(J10=0,0,K10/J10*100)</f>
        <v>94.13722384616203</v>
      </c>
      <c r="M10" s="15"/>
    </row>
    <row r="11" spans="1:13" s="9" customFormat="1" ht="15.75" x14ac:dyDescent="0.2">
      <c r="A11" s="71" t="s">
        <v>29</v>
      </c>
      <c r="B11" s="72" t="s">
        <v>149</v>
      </c>
      <c r="C11" s="73">
        <f>SUM(C12:C49)</f>
        <v>33832698</v>
      </c>
      <c r="D11" s="73">
        <f>SUM(D12:D49)</f>
        <v>31832925.919999998</v>
      </c>
      <c r="E11" s="74">
        <f>IF(C11=0,0,D11/C11*100)</f>
        <v>94.089232611599584</v>
      </c>
      <c r="F11" s="73">
        <f>SUM(F12:F49)</f>
        <v>2862356.81</v>
      </c>
      <c r="G11" s="73">
        <f>SUM(G12:G49)</f>
        <v>2862356.81</v>
      </c>
      <c r="H11" s="73">
        <f>SUM(H12:H49)</f>
        <v>2719267.27</v>
      </c>
      <c r="I11" s="74">
        <f>IF(G11=0,0,H11/G11*100)</f>
        <v>95.000988713213573</v>
      </c>
      <c r="J11" s="73">
        <f>SUM(J12:J49)</f>
        <v>36540054.810000002</v>
      </c>
      <c r="K11" s="73">
        <f>SUM(K12:K49)</f>
        <v>34397793.189999998</v>
      </c>
      <c r="L11" s="75">
        <f>IF(J11=0,0,K11/J11*100)</f>
        <v>94.13722384616203</v>
      </c>
      <c r="M11" s="15"/>
    </row>
    <row r="12" spans="1:13" ht="51" x14ac:dyDescent="0.2">
      <c r="A12" s="48" t="s">
        <v>30</v>
      </c>
      <c r="B12" s="49" t="s">
        <v>15</v>
      </c>
      <c r="C12" s="50">
        <v>17719386</v>
      </c>
      <c r="D12" s="50">
        <v>16811318.300000001</v>
      </c>
      <c r="E12" s="51">
        <f>IF(C12=0,0,D12/C12*100)</f>
        <v>94.875286875064418</v>
      </c>
      <c r="F12" s="27">
        <v>379979</v>
      </c>
      <c r="G12" s="51">
        <v>379979</v>
      </c>
      <c r="H12" s="51">
        <v>375251.5</v>
      </c>
      <c r="I12" s="51">
        <f>IF(G12=0,0,H12/G12*100)</f>
        <v>98.755852297100631</v>
      </c>
      <c r="J12" s="52">
        <f t="shared" ref="J12:K40" si="0">C12+G12</f>
        <v>18099365</v>
      </c>
      <c r="K12" s="52">
        <f>D12+H12</f>
        <v>17186569.800000001</v>
      </c>
      <c r="L12" s="52">
        <f>IF(J12=0,0,K12/J12*100)</f>
        <v>94.956755665184943</v>
      </c>
      <c r="M12" s="14"/>
    </row>
    <row r="13" spans="1:13" ht="15.75" hidden="1" x14ac:dyDescent="0.2">
      <c r="A13" s="48" t="s">
        <v>105</v>
      </c>
      <c r="B13" s="49" t="s">
        <v>106</v>
      </c>
      <c r="C13" s="50"/>
      <c r="D13" s="51"/>
      <c r="E13" s="51">
        <f t="shared" ref="E13:E82" si="1">IF(C13=0,0,D13/C13*100)</f>
        <v>0</v>
      </c>
      <c r="F13" s="27"/>
      <c r="G13" s="51"/>
      <c r="H13" s="53"/>
      <c r="I13" s="51">
        <f t="shared" ref="I13:I82" si="2">IF(G13=0,0,H13/G13*100)</f>
        <v>0</v>
      </c>
      <c r="J13" s="52">
        <f t="shared" si="0"/>
        <v>0</v>
      </c>
      <c r="K13" s="52">
        <f>D13+H13</f>
        <v>0</v>
      </c>
      <c r="L13" s="52">
        <f t="shared" ref="L13:L82" si="3">IF(J13=0,0,K13/J13*100)</f>
        <v>0</v>
      </c>
      <c r="M13" s="14"/>
    </row>
    <row r="14" spans="1:13" s="9" customFormat="1" ht="25.5" hidden="1" x14ac:dyDescent="0.2">
      <c r="A14" s="48" t="s">
        <v>107</v>
      </c>
      <c r="B14" s="49" t="s">
        <v>52</v>
      </c>
      <c r="C14" s="50"/>
      <c r="D14" s="51"/>
      <c r="E14" s="51">
        <f t="shared" si="1"/>
        <v>0</v>
      </c>
      <c r="F14" s="27"/>
      <c r="G14" s="52"/>
      <c r="H14" s="52"/>
      <c r="I14" s="51">
        <f t="shared" si="2"/>
        <v>0</v>
      </c>
      <c r="J14" s="52">
        <f t="shared" si="0"/>
        <v>0</v>
      </c>
      <c r="K14" s="52">
        <f t="shared" si="0"/>
        <v>0</v>
      </c>
      <c r="L14" s="52">
        <f t="shared" si="3"/>
        <v>0</v>
      </c>
      <c r="M14" s="14"/>
    </row>
    <row r="15" spans="1:13" ht="25.5" hidden="1" x14ac:dyDescent="0.2">
      <c r="A15" s="48" t="s">
        <v>108</v>
      </c>
      <c r="B15" s="49" t="s">
        <v>52</v>
      </c>
      <c r="C15" s="50"/>
      <c r="D15" s="51"/>
      <c r="E15" s="51">
        <f t="shared" si="1"/>
        <v>0</v>
      </c>
      <c r="F15" s="27"/>
      <c r="G15" s="51"/>
      <c r="H15" s="53"/>
      <c r="I15" s="51">
        <f t="shared" si="2"/>
        <v>0</v>
      </c>
      <c r="J15" s="52">
        <f t="shared" si="0"/>
        <v>0</v>
      </c>
      <c r="K15" s="52">
        <f t="shared" si="0"/>
        <v>0</v>
      </c>
      <c r="L15" s="52">
        <f t="shared" si="3"/>
        <v>0</v>
      </c>
      <c r="M15" s="14"/>
    </row>
    <row r="16" spans="1:13" ht="25.5" hidden="1" x14ac:dyDescent="0.2">
      <c r="A16" s="48" t="s">
        <v>109</v>
      </c>
      <c r="B16" s="49" t="s">
        <v>52</v>
      </c>
      <c r="C16" s="50"/>
      <c r="D16" s="52"/>
      <c r="E16" s="51">
        <f t="shared" si="1"/>
        <v>0</v>
      </c>
      <c r="F16" s="27"/>
      <c r="G16" s="51"/>
      <c r="H16" s="53"/>
      <c r="I16" s="51">
        <f t="shared" si="2"/>
        <v>0</v>
      </c>
      <c r="J16" s="52">
        <f t="shared" si="0"/>
        <v>0</v>
      </c>
      <c r="K16" s="52">
        <f t="shared" si="0"/>
        <v>0</v>
      </c>
      <c r="L16" s="52">
        <f t="shared" si="3"/>
        <v>0</v>
      </c>
      <c r="M16" s="14"/>
    </row>
    <row r="17" spans="1:13" ht="15.75" hidden="1" x14ac:dyDescent="0.2">
      <c r="A17" s="48" t="s">
        <v>110</v>
      </c>
      <c r="B17" s="49" t="s">
        <v>111</v>
      </c>
      <c r="C17" s="50"/>
      <c r="D17" s="52"/>
      <c r="E17" s="51">
        <f t="shared" si="1"/>
        <v>0</v>
      </c>
      <c r="F17" s="27"/>
      <c r="G17" s="51"/>
      <c r="H17" s="53"/>
      <c r="I17" s="51">
        <f t="shared" si="2"/>
        <v>0</v>
      </c>
      <c r="J17" s="52">
        <f t="shared" si="0"/>
        <v>0</v>
      </c>
      <c r="K17" s="52">
        <f t="shared" si="0"/>
        <v>0</v>
      </c>
      <c r="L17" s="52">
        <f t="shared" si="3"/>
        <v>0</v>
      </c>
      <c r="M17" s="14"/>
    </row>
    <row r="18" spans="1:13" ht="15.75" hidden="1" x14ac:dyDescent="0.2">
      <c r="A18" s="48" t="s">
        <v>112</v>
      </c>
      <c r="B18" s="49" t="s">
        <v>17</v>
      </c>
      <c r="C18" s="50"/>
      <c r="D18" s="51"/>
      <c r="E18" s="51">
        <f t="shared" si="1"/>
        <v>0</v>
      </c>
      <c r="F18" s="27"/>
      <c r="G18" s="52"/>
      <c r="H18" s="52"/>
      <c r="I18" s="51">
        <f t="shared" si="2"/>
        <v>0</v>
      </c>
      <c r="J18" s="52">
        <f t="shared" si="0"/>
        <v>0</v>
      </c>
      <c r="K18" s="52">
        <f t="shared" si="0"/>
        <v>0</v>
      </c>
      <c r="L18" s="52">
        <f t="shared" si="3"/>
        <v>0</v>
      </c>
      <c r="M18" s="14"/>
    </row>
    <row r="19" spans="1:13" ht="38.25" hidden="1" x14ac:dyDescent="0.2">
      <c r="A19" s="48" t="s">
        <v>113</v>
      </c>
      <c r="B19" s="49" t="s">
        <v>0</v>
      </c>
      <c r="C19" s="50"/>
      <c r="D19" s="51"/>
      <c r="E19" s="51">
        <f t="shared" si="1"/>
        <v>0</v>
      </c>
      <c r="F19" s="27"/>
      <c r="G19" s="52"/>
      <c r="H19" s="52"/>
      <c r="I19" s="51">
        <f t="shared" si="2"/>
        <v>0</v>
      </c>
      <c r="J19" s="52">
        <f t="shared" si="0"/>
        <v>0</v>
      </c>
      <c r="K19" s="52">
        <f t="shared" si="0"/>
        <v>0</v>
      </c>
      <c r="L19" s="52">
        <f t="shared" si="3"/>
        <v>0</v>
      </c>
      <c r="M19" s="14"/>
    </row>
    <row r="20" spans="1:13" ht="51" hidden="1" x14ac:dyDescent="0.2">
      <c r="A20" s="48" t="s">
        <v>114</v>
      </c>
      <c r="B20" s="49" t="s">
        <v>115</v>
      </c>
      <c r="C20" s="50"/>
      <c r="D20" s="51"/>
      <c r="E20" s="51">
        <f t="shared" si="1"/>
        <v>0</v>
      </c>
      <c r="F20" s="27"/>
      <c r="G20" s="52"/>
      <c r="H20" s="52"/>
      <c r="I20" s="51">
        <f t="shared" si="2"/>
        <v>0</v>
      </c>
      <c r="J20" s="52">
        <f t="shared" si="0"/>
        <v>0</v>
      </c>
      <c r="K20" s="52">
        <f t="shared" si="0"/>
        <v>0</v>
      </c>
      <c r="L20" s="52">
        <f t="shared" si="3"/>
        <v>0</v>
      </c>
      <c r="M20" s="14"/>
    </row>
    <row r="21" spans="1:13" ht="38.25" hidden="1" x14ac:dyDescent="0.2">
      <c r="A21" s="48" t="s">
        <v>116</v>
      </c>
      <c r="B21" s="49" t="s">
        <v>117</v>
      </c>
      <c r="C21" s="50"/>
      <c r="D21" s="51"/>
      <c r="E21" s="51">
        <f t="shared" si="1"/>
        <v>0</v>
      </c>
      <c r="F21" s="27"/>
      <c r="G21" s="52"/>
      <c r="H21" s="52"/>
      <c r="I21" s="51">
        <f t="shared" si="2"/>
        <v>0</v>
      </c>
      <c r="J21" s="52">
        <f t="shared" si="0"/>
        <v>0</v>
      </c>
      <c r="K21" s="52">
        <f t="shared" si="0"/>
        <v>0</v>
      </c>
      <c r="L21" s="52">
        <f t="shared" si="3"/>
        <v>0</v>
      </c>
      <c r="M21" s="14"/>
    </row>
    <row r="22" spans="1:13" s="9" customFormat="1" ht="15.75" hidden="1" x14ac:dyDescent="0.2">
      <c r="A22" s="48" t="s">
        <v>118</v>
      </c>
      <c r="B22" s="49" t="s">
        <v>1</v>
      </c>
      <c r="C22" s="50"/>
      <c r="D22" s="51"/>
      <c r="E22" s="51">
        <f t="shared" si="1"/>
        <v>0</v>
      </c>
      <c r="F22" s="27"/>
      <c r="G22" s="52"/>
      <c r="H22" s="52"/>
      <c r="I22" s="51">
        <f t="shared" si="2"/>
        <v>0</v>
      </c>
      <c r="J22" s="52">
        <f t="shared" si="0"/>
        <v>0</v>
      </c>
      <c r="K22" s="52">
        <f t="shared" si="0"/>
        <v>0</v>
      </c>
      <c r="L22" s="52">
        <f t="shared" si="3"/>
        <v>0</v>
      </c>
      <c r="M22" s="14"/>
    </row>
    <row r="23" spans="1:13" ht="63.75" x14ac:dyDescent="0.2">
      <c r="A23" s="48" t="s">
        <v>219</v>
      </c>
      <c r="B23" s="66" t="s">
        <v>230</v>
      </c>
      <c r="C23" s="50">
        <v>350000</v>
      </c>
      <c r="D23" s="51">
        <v>319073.95</v>
      </c>
      <c r="E23" s="51">
        <f t="shared" si="1"/>
        <v>91.16398571428573</v>
      </c>
      <c r="F23" s="27">
        <v>11050</v>
      </c>
      <c r="G23" s="51">
        <v>11050</v>
      </c>
      <c r="H23" s="53">
        <v>11050</v>
      </c>
      <c r="I23" s="51">
        <f t="shared" si="2"/>
        <v>100</v>
      </c>
      <c r="J23" s="52">
        <f t="shared" si="0"/>
        <v>361050</v>
      </c>
      <c r="K23" s="52">
        <f t="shared" si="0"/>
        <v>330123.95</v>
      </c>
      <c r="L23" s="52">
        <f t="shared" si="3"/>
        <v>91.434413516133503</v>
      </c>
      <c r="M23" s="14"/>
    </row>
    <row r="24" spans="1:13" ht="51.75" customHeight="1" x14ac:dyDescent="0.2">
      <c r="A24" s="48" t="s">
        <v>119</v>
      </c>
      <c r="B24" s="49" t="s">
        <v>120</v>
      </c>
      <c r="C24" s="50">
        <v>125000</v>
      </c>
      <c r="D24" s="51">
        <v>122778.03</v>
      </c>
      <c r="E24" s="51">
        <f t="shared" si="1"/>
        <v>98.222424000000004</v>
      </c>
      <c r="F24" s="27"/>
      <c r="G24" s="51"/>
      <c r="H24" s="51"/>
      <c r="I24" s="51">
        <f t="shared" si="2"/>
        <v>0</v>
      </c>
      <c r="J24" s="52">
        <f t="shared" si="0"/>
        <v>125000</v>
      </c>
      <c r="K24" s="52">
        <f t="shared" si="0"/>
        <v>122778.03</v>
      </c>
      <c r="L24" s="52">
        <f t="shared" si="3"/>
        <v>98.222424000000004</v>
      </c>
      <c r="M24" s="14"/>
    </row>
    <row r="25" spans="1:13" ht="15.75" x14ac:dyDescent="0.2">
      <c r="A25" s="48" t="s">
        <v>121</v>
      </c>
      <c r="B25" s="49" t="s">
        <v>122</v>
      </c>
      <c r="C25" s="50"/>
      <c r="D25" s="51"/>
      <c r="E25" s="51">
        <f t="shared" si="1"/>
        <v>0</v>
      </c>
      <c r="F25" s="26">
        <v>86409.59</v>
      </c>
      <c r="G25" s="51">
        <v>86409.59</v>
      </c>
      <c r="H25" s="51">
        <v>80467.94</v>
      </c>
      <c r="I25" s="51">
        <f t="shared" si="2"/>
        <v>93.123853498205463</v>
      </c>
      <c r="J25" s="52">
        <f t="shared" si="0"/>
        <v>86409.59</v>
      </c>
      <c r="K25" s="52">
        <f t="shared" si="0"/>
        <v>80467.94</v>
      </c>
      <c r="L25" s="52">
        <f t="shared" si="3"/>
        <v>93.123853498205463</v>
      </c>
      <c r="M25" s="14"/>
    </row>
    <row r="26" spans="1:13" ht="38.25" x14ac:dyDescent="0.2">
      <c r="A26" s="48" t="s">
        <v>144</v>
      </c>
      <c r="B26" s="49" t="s">
        <v>145</v>
      </c>
      <c r="C26" s="50">
        <v>150000</v>
      </c>
      <c r="D26" s="51">
        <v>90700.93</v>
      </c>
      <c r="E26" s="51">
        <f t="shared" si="1"/>
        <v>60.467286666666666</v>
      </c>
      <c r="F26" s="27">
        <v>463544</v>
      </c>
      <c r="G26" s="51">
        <v>463544</v>
      </c>
      <c r="H26" s="51">
        <v>463544</v>
      </c>
      <c r="I26" s="51">
        <f t="shared" si="2"/>
        <v>100</v>
      </c>
      <c r="J26" s="52">
        <f t="shared" si="0"/>
        <v>613544</v>
      </c>
      <c r="K26" s="52">
        <f t="shared" si="0"/>
        <v>554244.92999999993</v>
      </c>
      <c r="L26" s="52">
        <f t="shared" si="3"/>
        <v>90.334993089330169</v>
      </c>
      <c r="M26" s="14"/>
    </row>
    <row r="27" spans="1:13" ht="25.5" x14ac:dyDescent="0.2">
      <c r="A27" s="48" t="s">
        <v>123</v>
      </c>
      <c r="B27" s="49" t="s">
        <v>18</v>
      </c>
      <c r="C27" s="50"/>
      <c r="D27" s="51"/>
      <c r="E27" s="51">
        <f t="shared" si="1"/>
        <v>0</v>
      </c>
      <c r="F27" s="27"/>
      <c r="G27" s="51"/>
      <c r="H27" s="51"/>
      <c r="I27" s="51">
        <f t="shared" si="2"/>
        <v>0</v>
      </c>
      <c r="J27" s="52">
        <f t="shared" si="0"/>
        <v>0</v>
      </c>
      <c r="K27" s="52">
        <f t="shared" si="0"/>
        <v>0</v>
      </c>
      <c r="L27" s="52">
        <f t="shared" si="3"/>
        <v>0</v>
      </c>
      <c r="M27" s="14"/>
    </row>
    <row r="28" spans="1:13" ht="25.5" x14ac:dyDescent="0.2">
      <c r="A28" s="48" t="s">
        <v>124</v>
      </c>
      <c r="B28" s="49" t="s">
        <v>19</v>
      </c>
      <c r="C28" s="50">
        <v>2219812</v>
      </c>
      <c r="D28" s="51">
        <v>1921100</v>
      </c>
      <c r="E28" s="51">
        <f t="shared" si="1"/>
        <v>86.543364933606995</v>
      </c>
      <c r="F28" s="27"/>
      <c r="G28" s="52"/>
      <c r="H28" s="53"/>
      <c r="I28" s="51">
        <f t="shared" si="2"/>
        <v>0</v>
      </c>
      <c r="J28" s="52">
        <f t="shared" si="0"/>
        <v>2219812</v>
      </c>
      <c r="K28" s="52">
        <f t="shared" si="0"/>
        <v>1921100</v>
      </c>
      <c r="L28" s="52">
        <f t="shared" si="3"/>
        <v>86.543364933606995</v>
      </c>
      <c r="M28" s="14"/>
    </row>
    <row r="29" spans="1:13" ht="15.75" x14ac:dyDescent="0.2">
      <c r="A29" s="48" t="s">
        <v>197</v>
      </c>
      <c r="B29" s="49" t="s">
        <v>206</v>
      </c>
      <c r="C29" s="50"/>
      <c r="D29" s="51"/>
      <c r="E29" s="51">
        <f t="shared" si="1"/>
        <v>0</v>
      </c>
      <c r="F29" s="27"/>
      <c r="G29" s="52"/>
      <c r="H29" s="53"/>
      <c r="I29" s="51"/>
      <c r="J29" s="52">
        <f t="shared" si="0"/>
        <v>0</v>
      </c>
      <c r="K29" s="52">
        <f t="shared" si="0"/>
        <v>0</v>
      </c>
      <c r="L29" s="52">
        <f t="shared" si="3"/>
        <v>0</v>
      </c>
      <c r="M29" s="14"/>
    </row>
    <row r="30" spans="1:13" ht="38.25" x14ac:dyDescent="0.2">
      <c r="A30" s="48" t="s">
        <v>184</v>
      </c>
      <c r="B30" s="66" t="s">
        <v>185</v>
      </c>
      <c r="C30" s="50">
        <v>1130000</v>
      </c>
      <c r="D30" s="51">
        <v>1130000</v>
      </c>
      <c r="E30" s="51">
        <f t="shared" si="1"/>
        <v>100</v>
      </c>
      <c r="F30" s="27"/>
      <c r="G30" s="51"/>
      <c r="H30" s="53"/>
      <c r="I30" s="51">
        <f t="shared" si="2"/>
        <v>0</v>
      </c>
      <c r="J30" s="52">
        <f t="shared" si="0"/>
        <v>1130000</v>
      </c>
      <c r="K30" s="52">
        <f t="shared" si="0"/>
        <v>1130000</v>
      </c>
      <c r="L30" s="52">
        <f t="shared" si="3"/>
        <v>100</v>
      </c>
      <c r="M30" s="14"/>
    </row>
    <row r="31" spans="1:13" ht="15.75" hidden="1" x14ac:dyDescent="0.2">
      <c r="A31" s="48" t="s">
        <v>181</v>
      </c>
      <c r="B31" s="49" t="s">
        <v>182</v>
      </c>
      <c r="C31" s="50"/>
      <c r="D31" s="51"/>
      <c r="E31" s="51">
        <f t="shared" si="1"/>
        <v>0</v>
      </c>
      <c r="F31" s="54"/>
      <c r="G31" s="51"/>
      <c r="H31" s="53"/>
      <c r="I31" s="51">
        <f t="shared" si="2"/>
        <v>0</v>
      </c>
      <c r="J31" s="52">
        <f t="shared" si="0"/>
        <v>0</v>
      </c>
      <c r="K31" s="52">
        <f t="shared" si="0"/>
        <v>0</v>
      </c>
      <c r="L31" s="52">
        <f t="shared" si="3"/>
        <v>0</v>
      </c>
      <c r="M31" s="14"/>
    </row>
    <row r="32" spans="1:13" s="9" customFormat="1" ht="15.75" x14ac:dyDescent="0.2">
      <c r="A32" s="48" t="s">
        <v>125</v>
      </c>
      <c r="B32" s="49" t="s">
        <v>126</v>
      </c>
      <c r="C32" s="50">
        <v>7793100</v>
      </c>
      <c r="D32" s="51">
        <v>7373754.3099999996</v>
      </c>
      <c r="E32" s="51">
        <f t="shared" si="1"/>
        <v>94.619013101333223</v>
      </c>
      <c r="F32" s="27">
        <v>20.22</v>
      </c>
      <c r="G32" s="51">
        <v>20.22</v>
      </c>
      <c r="H32" s="53"/>
      <c r="I32" s="51">
        <f t="shared" si="2"/>
        <v>0</v>
      </c>
      <c r="J32" s="52">
        <f t="shared" si="0"/>
        <v>7793120.2199999997</v>
      </c>
      <c r="K32" s="52">
        <f t="shared" si="0"/>
        <v>7373754.3099999996</v>
      </c>
      <c r="L32" s="52">
        <f t="shared" si="3"/>
        <v>94.618767603202713</v>
      </c>
      <c r="M32" s="14"/>
    </row>
    <row r="33" spans="1:13" ht="15.75" hidden="1" x14ac:dyDescent="0.2">
      <c r="A33" s="48" t="s">
        <v>127</v>
      </c>
      <c r="B33" s="49" t="s">
        <v>128</v>
      </c>
      <c r="C33" s="50"/>
      <c r="D33" s="51"/>
      <c r="E33" s="51">
        <f t="shared" si="1"/>
        <v>0</v>
      </c>
      <c r="F33" s="27"/>
      <c r="G33" s="51"/>
      <c r="H33" s="53"/>
      <c r="I33" s="51">
        <f t="shared" si="2"/>
        <v>0</v>
      </c>
      <c r="J33" s="52">
        <f t="shared" si="0"/>
        <v>0</v>
      </c>
      <c r="K33" s="52">
        <f t="shared" si="0"/>
        <v>0</v>
      </c>
      <c r="L33" s="52">
        <f t="shared" si="3"/>
        <v>0</v>
      </c>
      <c r="M33" s="14"/>
    </row>
    <row r="34" spans="1:13" ht="15.75" hidden="1" x14ac:dyDescent="0.2">
      <c r="A34" s="48" t="s">
        <v>146</v>
      </c>
      <c r="B34" s="49" t="s">
        <v>14</v>
      </c>
      <c r="C34" s="50"/>
      <c r="D34" s="51"/>
      <c r="E34" s="51"/>
      <c r="F34" s="27"/>
      <c r="G34" s="51"/>
      <c r="H34" s="53"/>
      <c r="I34" s="51"/>
      <c r="J34" s="52">
        <f t="shared" si="0"/>
        <v>0</v>
      </c>
      <c r="K34" s="52">
        <f t="shared" si="0"/>
        <v>0</v>
      </c>
      <c r="L34" s="52">
        <f t="shared" si="3"/>
        <v>0</v>
      </c>
      <c r="M34" s="14"/>
    </row>
    <row r="35" spans="1:13" ht="15.75" hidden="1" x14ac:dyDescent="0.2">
      <c r="A35" s="48" t="s">
        <v>178</v>
      </c>
      <c r="B35" s="49" t="s">
        <v>179</v>
      </c>
      <c r="C35" s="50"/>
      <c r="D35" s="51"/>
      <c r="E35" s="51">
        <f t="shared" si="1"/>
        <v>0</v>
      </c>
      <c r="F35" s="27"/>
      <c r="G35" s="51"/>
      <c r="H35" s="53"/>
      <c r="I35" s="51">
        <f t="shared" si="2"/>
        <v>0</v>
      </c>
      <c r="J35" s="52">
        <f t="shared" si="0"/>
        <v>0</v>
      </c>
      <c r="K35" s="52">
        <f t="shared" si="0"/>
        <v>0</v>
      </c>
      <c r="L35" s="52">
        <f t="shared" si="3"/>
        <v>0</v>
      </c>
      <c r="M35" s="14"/>
    </row>
    <row r="36" spans="1:13" ht="15.75" x14ac:dyDescent="0.2">
      <c r="A36" s="48" t="s">
        <v>127</v>
      </c>
      <c r="B36" s="49" t="s">
        <v>207</v>
      </c>
      <c r="C36" s="50">
        <v>155000</v>
      </c>
      <c r="D36" s="51">
        <v>154400</v>
      </c>
      <c r="E36" s="51">
        <f t="shared" si="1"/>
        <v>99.612903225806448</v>
      </c>
      <c r="F36" s="27"/>
      <c r="G36" s="51"/>
      <c r="H36" s="53"/>
      <c r="I36" s="51"/>
      <c r="J36" s="52"/>
      <c r="K36" s="52"/>
      <c r="L36" s="52"/>
      <c r="M36" s="14"/>
    </row>
    <row r="37" spans="1:13" ht="15.75" hidden="1" x14ac:dyDescent="0.2">
      <c r="A37" s="48" t="s">
        <v>131</v>
      </c>
      <c r="B37" s="49" t="s">
        <v>132</v>
      </c>
      <c r="C37" s="50"/>
      <c r="D37" s="51"/>
      <c r="E37" s="51">
        <f t="shared" si="1"/>
        <v>0</v>
      </c>
      <c r="F37" s="27"/>
      <c r="G37" s="51"/>
      <c r="H37" s="53"/>
      <c r="I37" s="51">
        <f t="shared" si="2"/>
        <v>0</v>
      </c>
      <c r="J37" s="52">
        <f t="shared" si="0"/>
        <v>0</v>
      </c>
      <c r="K37" s="52">
        <f t="shared" si="0"/>
        <v>0</v>
      </c>
      <c r="L37" s="52">
        <f t="shared" si="3"/>
        <v>0</v>
      </c>
      <c r="M37" s="14"/>
    </row>
    <row r="38" spans="1:13" ht="38.25" hidden="1" x14ac:dyDescent="0.2">
      <c r="A38" s="48" t="s">
        <v>129</v>
      </c>
      <c r="B38" s="49" t="s">
        <v>130</v>
      </c>
      <c r="C38" s="50"/>
      <c r="D38" s="51"/>
      <c r="E38" s="51">
        <f t="shared" si="1"/>
        <v>0</v>
      </c>
      <c r="F38" s="27"/>
      <c r="G38" s="51"/>
      <c r="H38" s="53"/>
      <c r="I38" s="51">
        <f t="shared" si="2"/>
        <v>0</v>
      </c>
      <c r="J38" s="52">
        <f t="shared" si="0"/>
        <v>0</v>
      </c>
      <c r="K38" s="52">
        <f t="shared" si="0"/>
        <v>0</v>
      </c>
      <c r="L38" s="52">
        <f t="shared" si="3"/>
        <v>0</v>
      </c>
      <c r="M38" s="14"/>
    </row>
    <row r="39" spans="1:13" ht="15.75" hidden="1" x14ac:dyDescent="0.2">
      <c r="A39" s="48" t="s">
        <v>131</v>
      </c>
      <c r="B39" s="49" t="s">
        <v>132</v>
      </c>
      <c r="C39" s="50"/>
      <c r="D39" s="51"/>
      <c r="E39" s="51">
        <f t="shared" si="1"/>
        <v>0</v>
      </c>
      <c r="F39" s="27"/>
      <c r="G39" s="52"/>
      <c r="H39" s="52"/>
      <c r="I39" s="51">
        <f t="shared" si="2"/>
        <v>0</v>
      </c>
      <c r="J39" s="52">
        <f t="shared" si="0"/>
        <v>0</v>
      </c>
      <c r="K39" s="52">
        <f t="shared" si="0"/>
        <v>0</v>
      </c>
      <c r="L39" s="52">
        <f t="shared" si="3"/>
        <v>0</v>
      </c>
      <c r="M39" s="14"/>
    </row>
    <row r="40" spans="1:13" ht="25.5" x14ac:dyDescent="0.2">
      <c r="A40" s="48" t="s">
        <v>133</v>
      </c>
      <c r="B40" s="67" t="s">
        <v>4</v>
      </c>
      <c r="C40" s="50">
        <v>2700000</v>
      </c>
      <c r="D40" s="51">
        <v>2620816.4</v>
      </c>
      <c r="E40" s="51">
        <f t="shared" ref="E40" si="4">IF(C40=0,0,D40/C40*100)</f>
        <v>97.067274074074078</v>
      </c>
      <c r="F40" s="27">
        <v>1488954</v>
      </c>
      <c r="G40" s="51">
        <v>1488954</v>
      </c>
      <c r="H40" s="53">
        <v>1488953.83</v>
      </c>
      <c r="I40" s="51">
        <f t="shared" si="2"/>
        <v>99.999988582588855</v>
      </c>
      <c r="J40" s="52">
        <f t="shared" si="0"/>
        <v>4188954</v>
      </c>
      <c r="K40" s="52">
        <f t="shared" si="0"/>
        <v>4109770.23</v>
      </c>
      <c r="L40" s="52">
        <f t="shared" si="3"/>
        <v>98.109700655581321</v>
      </c>
      <c r="M40" s="64"/>
    </row>
    <row r="41" spans="1:13" ht="25.5" hidden="1" x14ac:dyDescent="0.2">
      <c r="A41" s="48" t="s">
        <v>31</v>
      </c>
      <c r="B41" s="49" t="s">
        <v>16</v>
      </c>
      <c r="C41" s="68"/>
      <c r="D41" s="51"/>
      <c r="E41" s="51">
        <f t="shared" si="1"/>
        <v>0</v>
      </c>
      <c r="F41" s="27"/>
      <c r="G41" s="52"/>
      <c r="H41" s="52"/>
      <c r="I41" s="51">
        <f t="shared" si="2"/>
        <v>0</v>
      </c>
      <c r="J41" s="52">
        <f t="shared" ref="J41:K49" si="5">C41+G41</f>
        <v>0</v>
      </c>
      <c r="K41" s="52">
        <f t="shared" si="5"/>
        <v>0</v>
      </c>
      <c r="L41" s="52">
        <f t="shared" si="3"/>
        <v>0</v>
      </c>
      <c r="M41" s="14"/>
    </row>
    <row r="42" spans="1:13" ht="15.75" hidden="1" x14ac:dyDescent="0.2">
      <c r="A42" s="48" t="s">
        <v>183</v>
      </c>
      <c r="B42" s="66" t="s">
        <v>186</v>
      </c>
      <c r="C42" s="50"/>
      <c r="D42" s="51"/>
      <c r="E42" s="51">
        <f t="shared" si="1"/>
        <v>0</v>
      </c>
      <c r="F42" s="27"/>
      <c r="G42" s="52"/>
      <c r="H42" s="52"/>
      <c r="I42" s="51"/>
      <c r="J42" s="52">
        <f t="shared" si="5"/>
        <v>0</v>
      </c>
      <c r="K42" s="52">
        <f t="shared" si="5"/>
        <v>0</v>
      </c>
      <c r="L42" s="52">
        <f t="shared" si="3"/>
        <v>0</v>
      </c>
      <c r="M42" s="14"/>
    </row>
    <row r="43" spans="1:13" ht="25.5" x14ac:dyDescent="0.2">
      <c r="A43" s="48" t="s">
        <v>31</v>
      </c>
      <c r="B43" s="70" t="s">
        <v>16</v>
      </c>
      <c r="C43" s="50">
        <v>52000</v>
      </c>
      <c r="D43" s="51">
        <v>50584</v>
      </c>
      <c r="E43" s="51">
        <f t="shared" si="1"/>
        <v>97.276923076923069</v>
      </c>
      <c r="F43" s="27"/>
      <c r="G43" s="52"/>
      <c r="H43" s="52"/>
      <c r="I43" s="51"/>
      <c r="J43" s="52">
        <f t="shared" si="5"/>
        <v>52000</v>
      </c>
      <c r="K43" s="52">
        <f t="shared" si="5"/>
        <v>50584</v>
      </c>
      <c r="L43" s="52">
        <f t="shared" si="3"/>
        <v>97.276923076923069</v>
      </c>
      <c r="M43" s="14"/>
    </row>
    <row r="44" spans="1:13" ht="15.75" x14ac:dyDescent="0.2">
      <c r="A44" s="48" t="s">
        <v>165</v>
      </c>
      <c r="B44" s="62" t="s">
        <v>166</v>
      </c>
      <c r="C44" s="50"/>
      <c r="D44" s="51"/>
      <c r="E44" s="51">
        <f t="shared" si="1"/>
        <v>0</v>
      </c>
      <c r="F44" s="27"/>
      <c r="G44" s="52"/>
      <c r="H44" s="52"/>
      <c r="I44" s="51"/>
      <c r="J44" s="52">
        <f t="shared" si="5"/>
        <v>0</v>
      </c>
      <c r="K44" s="52">
        <f t="shared" si="5"/>
        <v>0</v>
      </c>
      <c r="L44" s="52">
        <f t="shared" si="3"/>
        <v>0</v>
      </c>
      <c r="M44" s="14"/>
    </row>
    <row r="45" spans="1:13" ht="15.75" x14ac:dyDescent="0.2">
      <c r="A45" s="48" t="s">
        <v>160</v>
      </c>
      <c r="B45" s="66" t="s">
        <v>187</v>
      </c>
      <c r="C45" s="50">
        <v>58400</v>
      </c>
      <c r="D45" s="51">
        <v>8400</v>
      </c>
      <c r="E45" s="51">
        <f t="shared" si="1"/>
        <v>14.383561643835616</v>
      </c>
      <c r="F45" s="27"/>
      <c r="G45" s="52"/>
      <c r="H45" s="52"/>
      <c r="I45" s="51">
        <f t="shared" si="2"/>
        <v>0</v>
      </c>
      <c r="J45" s="52">
        <f t="shared" si="5"/>
        <v>58400</v>
      </c>
      <c r="K45" s="52">
        <f t="shared" si="5"/>
        <v>8400</v>
      </c>
      <c r="L45" s="52">
        <f t="shared" si="3"/>
        <v>14.383561643835616</v>
      </c>
      <c r="M45" s="14"/>
    </row>
    <row r="46" spans="1:13" ht="25.5" x14ac:dyDescent="0.2">
      <c r="A46" s="48" t="s">
        <v>134</v>
      </c>
      <c r="B46" s="62" t="s">
        <v>135</v>
      </c>
      <c r="C46" s="50"/>
      <c r="D46" s="51"/>
      <c r="E46" s="51">
        <f t="shared" si="1"/>
        <v>0</v>
      </c>
      <c r="F46" s="27">
        <v>82400</v>
      </c>
      <c r="G46" s="51">
        <v>82400</v>
      </c>
      <c r="H46" s="51"/>
      <c r="I46" s="51">
        <f t="shared" si="2"/>
        <v>0</v>
      </c>
      <c r="J46" s="52">
        <f t="shared" si="5"/>
        <v>82400</v>
      </c>
      <c r="K46" s="52">
        <f t="shared" si="5"/>
        <v>0</v>
      </c>
      <c r="L46" s="52">
        <f t="shared" si="3"/>
        <v>0</v>
      </c>
      <c r="M46" s="14"/>
    </row>
    <row r="47" spans="1:13" ht="15.75" hidden="1" x14ac:dyDescent="0.2">
      <c r="A47" s="48"/>
      <c r="B47" s="62"/>
      <c r="C47" s="50"/>
      <c r="D47" s="51"/>
      <c r="E47" s="51">
        <f t="shared" si="1"/>
        <v>0</v>
      </c>
      <c r="F47" s="27"/>
      <c r="G47" s="51"/>
      <c r="H47" s="51"/>
      <c r="I47" s="51">
        <f t="shared" si="2"/>
        <v>0</v>
      </c>
      <c r="J47" s="52">
        <f t="shared" si="5"/>
        <v>0</v>
      </c>
      <c r="K47" s="52">
        <f t="shared" si="5"/>
        <v>0</v>
      </c>
      <c r="L47" s="52">
        <f t="shared" si="3"/>
        <v>0</v>
      </c>
      <c r="M47" s="14"/>
    </row>
    <row r="48" spans="1:13" ht="38.25" x14ac:dyDescent="0.2">
      <c r="A48" s="48" t="s">
        <v>199</v>
      </c>
      <c r="B48" s="70" t="s">
        <v>145</v>
      </c>
      <c r="C48" s="50"/>
      <c r="D48" s="51"/>
      <c r="E48" s="51"/>
      <c r="F48" s="27"/>
      <c r="G48" s="51"/>
      <c r="H48" s="51"/>
      <c r="I48" s="51"/>
      <c r="J48" s="52"/>
      <c r="K48" s="52"/>
      <c r="L48" s="52"/>
      <c r="M48" s="14"/>
    </row>
    <row r="49" spans="1:14" ht="37.5" customHeight="1" x14ac:dyDescent="0.2">
      <c r="A49" s="48" t="s">
        <v>136</v>
      </c>
      <c r="B49" s="49" t="s">
        <v>20</v>
      </c>
      <c r="C49" s="50">
        <v>1380000</v>
      </c>
      <c r="D49" s="52">
        <v>1230000</v>
      </c>
      <c r="E49" s="51">
        <f t="shared" si="1"/>
        <v>89.130434782608688</v>
      </c>
      <c r="F49" s="27">
        <v>350000</v>
      </c>
      <c r="G49" s="51">
        <v>350000</v>
      </c>
      <c r="H49" s="51">
        <v>300000</v>
      </c>
      <c r="I49" s="51">
        <f t="shared" si="2"/>
        <v>85.714285714285708</v>
      </c>
      <c r="J49" s="52">
        <f t="shared" si="5"/>
        <v>1730000</v>
      </c>
      <c r="K49" s="52">
        <f t="shared" si="5"/>
        <v>1530000</v>
      </c>
      <c r="L49" s="52">
        <f t="shared" si="3"/>
        <v>88.439306358381501</v>
      </c>
      <c r="M49" s="14"/>
      <c r="N49" s="61"/>
    </row>
    <row r="50" spans="1:14" ht="29.25" customHeight="1" x14ac:dyDescent="0.2">
      <c r="A50" s="76"/>
      <c r="B50" s="77" t="s">
        <v>150</v>
      </c>
      <c r="C50" s="78">
        <f>C51</f>
        <v>174177770</v>
      </c>
      <c r="D50" s="78">
        <f>D51</f>
        <v>170119446.92999998</v>
      </c>
      <c r="E50" s="79">
        <f t="shared" si="1"/>
        <v>97.670010891745818</v>
      </c>
      <c r="F50" s="78">
        <f>F51</f>
        <v>15177736.770000001</v>
      </c>
      <c r="G50" s="78">
        <f>G51</f>
        <v>15177736.770000001</v>
      </c>
      <c r="H50" s="78">
        <f>H51</f>
        <v>14762806.33</v>
      </c>
      <c r="I50" s="79">
        <f t="shared" ref="I50:I51" si="6">IF(G50=0,0,H50/G50*100)</f>
        <v>97.266190300386924</v>
      </c>
      <c r="J50" s="78">
        <f>J51</f>
        <v>176694406.76999998</v>
      </c>
      <c r="K50" s="78">
        <f>K51</f>
        <v>174483394.96999997</v>
      </c>
      <c r="L50" s="79">
        <f t="shared" ref="L50:L76" si="7">IF(J50=0,0,K50/J50*100)</f>
        <v>98.748680368316329</v>
      </c>
      <c r="M50" s="14"/>
      <c r="N50" s="61"/>
    </row>
    <row r="51" spans="1:14" ht="38.25" x14ac:dyDescent="0.2">
      <c r="A51" s="76"/>
      <c r="B51" s="77" t="s">
        <v>151</v>
      </c>
      <c r="C51" s="78">
        <f>SUM(C52:C76)</f>
        <v>174177770</v>
      </c>
      <c r="D51" s="78">
        <f>SUM(D52:D76)</f>
        <v>170119446.92999998</v>
      </c>
      <c r="E51" s="79">
        <f t="shared" si="1"/>
        <v>97.670010891745818</v>
      </c>
      <c r="F51" s="78">
        <f>SUM(F52:F76)</f>
        <v>15177736.770000001</v>
      </c>
      <c r="G51" s="78">
        <f>SUM(G52:G76)</f>
        <v>15177736.770000001</v>
      </c>
      <c r="H51" s="78">
        <f>SUM(H52:H76)</f>
        <v>14762806.33</v>
      </c>
      <c r="I51" s="79">
        <f t="shared" si="6"/>
        <v>97.266190300386924</v>
      </c>
      <c r="J51" s="78">
        <f>SUM(J52:J76)</f>
        <v>176694406.76999998</v>
      </c>
      <c r="K51" s="78">
        <f>SUM(K52:K76)</f>
        <v>174483394.96999997</v>
      </c>
      <c r="L51" s="79">
        <f t="shared" si="7"/>
        <v>98.748680368316329</v>
      </c>
      <c r="M51" s="14"/>
      <c r="N51" s="61"/>
    </row>
    <row r="52" spans="1:14" ht="25.5" x14ac:dyDescent="0.2">
      <c r="A52" s="48" t="s">
        <v>159</v>
      </c>
      <c r="B52" s="49" t="s">
        <v>141</v>
      </c>
      <c r="C52" s="50">
        <v>2691100</v>
      </c>
      <c r="D52" s="52">
        <v>2690956</v>
      </c>
      <c r="E52" s="51">
        <f t="shared" si="1"/>
        <v>99.994649028278403</v>
      </c>
      <c r="F52" s="27">
        <v>60000</v>
      </c>
      <c r="G52" s="51">
        <v>60000</v>
      </c>
      <c r="H52" s="51">
        <v>60000</v>
      </c>
      <c r="I52" s="51">
        <f t="shared" si="2"/>
        <v>100</v>
      </c>
      <c r="J52" s="52">
        <f t="shared" ref="J52:K76" si="8">C52+G52</f>
        <v>2751100</v>
      </c>
      <c r="K52" s="52">
        <f t="shared" si="8"/>
        <v>2750956</v>
      </c>
      <c r="L52" s="51">
        <f t="shared" si="7"/>
        <v>99.994765730071606</v>
      </c>
      <c r="M52" s="14"/>
      <c r="N52" s="61"/>
    </row>
    <row r="53" spans="1:14" ht="15.75" x14ac:dyDescent="0.2">
      <c r="A53" s="48" t="s">
        <v>152</v>
      </c>
      <c r="B53" s="49" t="s">
        <v>106</v>
      </c>
      <c r="C53" s="50">
        <v>30878700</v>
      </c>
      <c r="D53" s="50">
        <v>30391696.329999998</v>
      </c>
      <c r="E53" s="51">
        <f t="shared" si="1"/>
        <v>98.422849180826915</v>
      </c>
      <c r="F53" s="26">
        <v>3281209.39</v>
      </c>
      <c r="G53" s="51">
        <v>3281209.39</v>
      </c>
      <c r="H53" s="51">
        <v>2968107.85</v>
      </c>
      <c r="I53" s="51">
        <f t="shared" si="2"/>
        <v>90.457739729923176</v>
      </c>
      <c r="J53" s="52">
        <f t="shared" si="8"/>
        <v>34159909.390000001</v>
      </c>
      <c r="K53" s="52">
        <f t="shared" si="8"/>
        <v>33359804.18</v>
      </c>
      <c r="L53" s="51">
        <f t="shared" si="7"/>
        <v>97.657765420671097</v>
      </c>
      <c r="M53" s="14"/>
      <c r="N53" s="61"/>
    </row>
    <row r="54" spans="1:14" ht="25.5" x14ac:dyDescent="0.2">
      <c r="A54" s="48" t="s">
        <v>153</v>
      </c>
      <c r="B54" s="49" t="s">
        <v>52</v>
      </c>
      <c r="C54" s="50">
        <v>30855400</v>
      </c>
      <c r="D54" s="50">
        <v>29940073.079999998</v>
      </c>
      <c r="E54" s="51">
        <f t="shared" si="1"/>
        <v>97.033495206673706</v>
      </c>
      <c r="F54" s="27">
        <v>5637736</v>
      </c>
      <c r="G54" s="51">
        <v>5637736</v>
      </c>
      <c r="H54" s="51">
        <v>5608002.9100000001</v>
      </c>
      <c r="I54" s="51">
        <f t="shared" si="2"/>
        <v>99.472605847453664</v>
      </c>
      <c r="J54" s="52">
        <f t="shared" si="8"/>
        <v>36493136</v>
      </c>
      <c r="K54" s="52">
        <f t="shared" si="8"/>
        <v>35548075.989999995</v>
      </c>
      <c r="L54" s="51">
        <f t="shared" si="7"/>
        <v>97.410307489057658</v>
      </c>
      <c r="M54" s="14"/>
      <c r="N54" s="61"/>
    </row>
    <row r="55" spans="1:14" ht="25.5" x14ac:dyDescent="0.2">
      <c r="A55" s="48" t="s">
        <v>154</v>
      </c>
      <c r="B55" s="49" t="s">
        <v>52</v>
      </c>
      <c r="C55" s="50">
        <v>83996300</v>
      </c>
      <c r="D55" s="52">
        <v>83995925.159999996</v>
      </c>
      <c r="E55" s="51">
        <f t="shared" si="1"/>
        <v>99.999553742248168</v>
      </c>
      <c r="F55" s="27"/>
      <c r="G55" s="51"/>
      <c r="H55" s="51"/>
      <c r="I55" s="51"/>
      <c r="J55" s="52">
        <f t="shared" si="8"/>
        <v>83996300</v>
      </c>
      <c r="K55" s="52">
        <f t="shared" si="8"/>
        <v>83995925.159999996</v>
      </c>
      <c r="L55" s="51">
        <f t="shared" si="7"/>
        <v>99.999553742248168</v>
      </c>
      <c r="M55" s="14"/>
      <c r="N55" s="61"/>
    </row>
    <row r="56" spans="1:14" ht="15.75" x14ac:dyDescent="0.2">
      <c r="A56" s="48" t="s">
        <v>155</v>
      </c>
      <c r="B56" s="49" t="s">
        <v>111</v>
      </c>
      <c r="C56" s="50">
        <v>6829800</v>
      </c>
      <c r="D56" s="52">
        <v>6805649.3399999999</v>
      </c>
      <c r="E56" s="51">
        <f t="shared" si="1"/>
        <v>99.646392866555388</v>
      </c>
      <c r="F56" s="27">
        <v>935039.88</v>
      </c>
      <c r="G56" s="51">
        <v>935039.88</v>
      </c>
      <c r="H56" s="51">
        <v>912593.68</v>
      </c>
      <c r="I56" s="51">
        <f t="shared" si="2"/>
        <v>97.599439288086842</v>
      </c>
      <c r="J56" s="52">
        <f t="shared" si="8"/>
        <v>7764839.8799999999</v>
      </c>
      <c r="K56" s="52">
        <f t="shared" si="8"/>
        <v>7718243.0199999996</v>
      </c>
      <c r="L56" s="51">
        <f t="shared" si="7"/>
        <v>99.399899280344201</v>
      </c>
      <c r="M56" s="14"/>
      <c r="N56" s="61"/>
    </row>
    <row r="57" spans="1:14" ht="15.75" x14ac:dyDescent="0.2">
      <c r="A57" s="48" t="s">
        <v>237</v>
      </c>
      <c r="B57" s="91" t="s">
        <v>17</v>
      </c>
      <c r="C57" s="50">
        <v>71400</v>
      </c>
      <c r="D57" s="52">
        <v>71352</v>
      </c>
      <c r="E57" s="51">
        <f t="shared" si="1"/>
        <v>99.932773109243698</v>
      </c>
      <c r="F57" s="27"/>
      <c r="G57" s="51"/>
      <c r="H57" s="51"/>
      <c r="I57" s="51"/>
      <c r="J57" s="52">
        <f t="shared" si="8"/>
        <v>71400</v>
      </c>
      <c r="K57" s="52">
        <f t="shared" si="8"/>
        <v>71352</v>
      </c>
      <c r="L57" s="51">
        <f t="shared" si="7"/>
        <v>99.932773109243698</v>
      </c>
      <c r="M57" s="14"/>
      <c r="N57" s="61"/>
    </row>
    <row r="58" spans="1:14" ht="25.5" x14ac:dyDescent="0.2">
      <c r="A58" s="48" t="s">
        <v>220</v>
      </c>
      <c r="B58" s="66" t="s">
        <v>225</v>
      </c>
      <c r="C58" s="50">
        <v>645000</v>
      </c>
      <c r="D58" s="52">
        <v>534260.82999999996</v>
      </c>
      <c r="E58" s="51">
        <f t="shared" si="1"/>
        <v>82.831136434108515</v>
      </c>
      <c r="F58" s="27">
        <v>29698</v>
      </c>
      <c r="G58" s="51">
        <v>29698</v>
      </c>
      <c r="H58" s="51">
        <v>29698</v>
      </c>
      <c r="I58" s="51">
        <f t="shared" si="2"/>
        <v>100</v>
      </c>
      <c r="J58" s="52">
        <f t="shared" si="8"/>
        <v>674698</v>
      </c>
      <c r="K58" s="52">
        <f t="shared" si="8"/>
        <v>563958.82999999996</v>
      </c>
      <c r="L58" s="51">
        <f t="shared" si="7"/>
        <v>83.586853673791822</v>
      </c>
      <c r="M58" s="14"/>
      <c r="N58" s="61"/>
    </row>
    <row r="59" spans="1:14" ht="25.5" x14ac:dyDescent="0.2">
      <c r="A59" s="48" t="s">
        <v>221</v>
      </c>
      <c r="B59" s="66" t="s">
        <v>226</v>
      </c>
      <c r="C59" s="50">
        <v>1028300</v>
      </c>
      <c r="D59" s="52">
        <v>904315.94</v>
      </c>
      <c r="E59" s="51">
        <f t="shared" si="1"/>
        <v>87.942812408830108</v>
      </c>
      <c r="F59" s="27"/>
      <c r="G59" s="51"/>
      <c r="H59" s="51"/>
      <c r="I59" s="51">
        <f t="shared" si="2"/>
        <v>0</v>
      </c>
      <c r="J59" s="52">
        <f t="shared" si="8"/>
        <v>1028300</v>
      </c>
      <c r="K59" s="52">
        <f t="shared" si="8"/>
        <v>904315.94</v>
      </c>
      <c r="L59" s="51">
        <f t="shared" si="7"/>
        <v>87.942812408830108</v>
      </c>
      <c r="M59" s="14"/>
      <c r="N59" s="61"/>
    </row>
    <row r="60" spans="1:14" ht="63.75" x14ac:dyDescent="0.2">
      <c r="A60" s="48" t="s">
        <v>223</v>
      </c>
      <c r="B60" s="66" t="s">
        <v>227</v>
      </c>
      <c r="C60" s="50"/>
      <c r="D60" s="52"/>
      <c r="E60" s="51"/>
      <c r="F60" s="27">
        <v>131500</v>
      </c>
      <c r="G60" s="51">
        <v>131500</v>
      </c>
      <c r="H60" s="51">
        <v>131304</v>
      </c>
      <c r="I60" s="51">
        <f t="shared" si="2"/>
        <v>99.850950570342206</v>
      </c>
      <c r="J60" s="52">
        <f t="shared" si="8"/>
        <v>131500</v>
      </c>
      <c r="K60" s="52">
        <f t="shared" si="8"/>
        <v>131304</v>
      </c>
      <c r="L60" s="51">
        <f t="shared" si="7"/>
        <v>99.850950570342206</v>
      </c>
      <c r="M60" s="14"/>
      <c r="N60" s="61"/>
    </row>
    <row r="61" spans="1:14" ht="63.75" x14ac:dyDescent="0.2">
      <c r="A61" s="48" t="s">
        <v>224</v>
      </c>
      <c r="B61" s="66" t="s">
        <v>228</v>
      </c>
      <c r="C61" s="50"/>
      <c r="D61" s="52"/>
      <c r="E61" s="51"/>
      <c r="F61" s="27">
        <v>1183500</v>
      </c>
      <c r="G61" s="51">
        <v>1183500</v>
      </c>
      <c r="H61" s="51">
        <v>1181736</v>
      </c>
      <c r="I61" s="51">
        <f t="shared" si="2"/>
        <v>99.850950570342206</v>
      </c>
      <c r="J61" s="52">
        <f t="shared" si="8"/>
        <v>1183500</v>
      </c>
      <c r="K61" s="52">
        <f t="shared" si="8"/>
        <v>1181736</v>
      </c>
      <c r="L61" s="51">
        <f t="shared" si="7"/>
        <v>99.850950570342206</v>
      </c>
      <c r="M61" s="14"/>
      <c r="N61" s="61"/>
    </row>
    <row r="62" spans="1:14" ht="38.25" x14ac:dyDescent="0.2">
      <c r="A62" s="48" t="s">
        <v>156</v>
      </c>
      <c r="B62" s="49" t="s">
        <v>0</v>
      </c>
      <c r="C62" s="50">
        <v>282600</v>
      </c>
      <c r="D62" s="52">
        <v>282600</v>
      </c>
      <c r="E62" s="51">
        <f t="shared" si="1"/>
        <v>100</v>
      </c>
      <c r="F62" s="27"/>
      <c r="G62" s="51"/>
      <c r="H62" s="51"/>
      <c r="I62" s="51">
        <f t="shared" si="2"/>
        <v>0</v>
      </c>
      <c r="J62" s="52">
        <f t="shared" si="8"/>
        <v>282600</v>
      </c>
      <c r="K62" s="52">
        <f t="shared" si="8"/>
        <v>282600</v>
      </c>
      <c r="L62" s="51">
        <f t="shared" si="7"/>
        <v>100</v>
      </c>
      <c r="M62" s="14"/>
      <c r="N62" s="61"/>
    </row>
    <row r="63" spans="1:14" ht="58.5" customHeight="1" x14ac:dyDescent="0.2">
      <c r="A63" s="48" t="s">
        <v>238</v>
      </c>
      <c r="B63" s="91" t="s">
        <v>240</v>
      </c>
      <c r="C63" s="50"/>
      <c r="D63" s="52"/>
      <c r="E63" s="51"/>
      <c r="F63" s="27">
        <v>150900</v>
      </c>
      <c r="G63" s="51">
        <v>150900</v>
      </c>
      <c r="H63" s="51">
        <v>148558</v>
      </c>
      <c r="I63" s="51">
        <f t="shared" si="2"/>
        <v>98.447978793903246</v>
      </c>
      <c r="J63" s="52"/>
      <c r="K63" s="52"/>
      <c r="L63" s="51"/>
      <c r="M63" s="14"/>
      <c r="N63" s="61"/>
    </row>
    <row r="64" spans="1:14" ht="15.75" hidden="1" x14ac:dyDescent="0.2">
      <c r="A64" s="48"/>
      <c r="B64" s="66"/>
      <c r="C64" s="50"/>
      <c r="D64" s="52"/>
      <c r="E64" s="51">
        <f t="shared" si="1"/>
        <v>0</v>
      </c>
      <c r="F64" s="27"/>
      <c r="G64" s="51"/>
      <c r="H64" s="51"/>
      <c r="I64" s="51"/>
      <c r="J64" s="52">
        <f t="shared" si="8"/>
        <v>0</v>
      </c>
      <c r="K64" s="52">
        <f t="shared" si="8"/>
        <v>0</v>
      </c>
      <c r="L64" s="51">
        <f t="shared" si="7"/>
        <v>0</v>
      </c>
      <c r="M64" s="14"/>
      <c r="N64" s="61"/>
    </row>
    <row r="65" spans="1:14" ht="42.75" customHeight="1" x14ac:dyDescent="0.2">
      <c r="A65" s="48" t="s">
        <v>193</v>
      </c>
      <c r="B65" s="49" t="s">
        <v>189</v>
      </c>
      <c r="C65" s="50"/>
      <c r="D65" s="52"/>
      <c r="E65" s="51">
        <f t="shared" si="1"/>
        <v>0</v>
      </c>
      <c r="F65" s="27">
        <v>63700</v>
      </c>
      <c r="G65" s="51">
        <v>63700</v>
      </c>
      <c r="H65" s="51">
        <v>63569.89</v>
      </c>
      <c r="I65" s="51">
        <f t="shared" si="2"/>
        <v>99.795745682888537</v>
      </c>
      <c r="J65" s="52">
        <f t="shared" si="8"/>
        <v>63700</v>
      </c>
      <c r="K65" s="52">
        <f t="shared" si="8"/>
        <v>63569.89</v>
      </c>
      <c r="L65" s="51">
        <f t="shared" si="7"/>
        <v>99.795745682888537</v>
      </c>
      <c r="M65" s="14"/>
      <c r="N65" s="61"/>
    </row>
    <row r="66" spans="1:14" ht="38.25" x14ac:dyDescent="0.2">
      <c r="A66" s="48" t="s">
        <v>194</v>
      </c>
      <c r="B66" s="49" t="s">
        <v>190</v>
      </c>
      <c r="C66" s="50"/>
      <c r="D66" s="52"/>
      <c r="E66" s="51"/>
      <c r="F66" s="27">
        <v>572653.5</v>
      </c>
      <c r="G66" s="51">
        <v>572653.5</v>
      </c>
      <c r="H66" s="51">
        <v>572130</v>
      </c>
      <c r="I66" s="51">
        <f t="shared" si="2"/>
        <v>99.908583462774615</v>
      </c>
      <c r="J66" s="52">
        <f t="shared" si="8"/>
        <v>572653.5</v>
      </c>
      <c r="K66" s="52">
        <f t="shared" si="8"/>
        <v>572130</v>
      </c>
      <c r="L66" s="51">
        <f t="shared" si="7"/>
        <v>99.908583462774615</v>
      </c>
      <c r="M66" s="14"/>
      <c r="N66" s="61"/>
    </row>
    <row r="67" spans="1:14" ht="38.25" x14ac:dyDescent="0.2">
      <c r="A67" s="48" t="s">
        <v>208</v>
      </c>
      <c r="B67" s="49" t="s">
        <v>209</v>
      </c>
      <c r="C67" s="50"/>
      <c r="D67" s="52"/>
      <c r="E67" s="51">
        <f t="shared" si="1"/>
        <v>0</v>
      </c>
      <c r="F67" s="27">
        <v>2948700</v>
      </c>
      <c r="G67" s="51">
        <v>2948700</v>
      </c>
      <c r="H67" s="51">
        <v>2904006</v>
      </c>
      <c r="I67" s="51">
        <f t="shared" si="2"/>
        <v>98.484281208668222</v>
      </c>
      <c r="J67" s="52">
        <f t="shared" si="8"/>
        <v>2948700</v>
      </c>
      <c r="K67" s="52">
        <f t="shared" si="8"/>
        <v>2904006</v>
      </c>
      <c r="L67" s="51">
        <f t="shared" si="7"/>
        <v>98.484281208668222</v>
      </c>
      <c r="M67" s="14"/>
      <c r="N67" s="61"/>
    </row>
    <row r="68" spans="1:14" ht="76.5" x14ac:dyDescent="0.2">
      <c r="A68" s="48" t="s">
        <v>239</v>
      </c>
      <c r="B68" s="91" t="s">
        <v>241</v>
      </c>
      <c r="C68" s="50"/>
      <c r="D68" s="52"/>
      <c r="E68" s="51"/>
      <c r="F68" s="27">
        <v>183100</v>
      </c>
      <c r="G68" s="51">
        <v>183100</v>
      </c>
      <c r="H68" s="51">
        <v>183100</v>
      </c>
      <c r="I68" s="51">
        <f t="shared" si="2"/>
        <v>100</v>
      </c>
      <c r="J68" s="52">
        <f t="shared" si="8"/>
        <v>183100</v>
      </c>
      <c r="K68" s="52">
        <f t="shared" si="8"/>
        <v>183100</v>
      </c>
      <c r="L68" s="51">
        <f t="shared" si="7"/>
        <v>100</v>
      </c>
      <c r="M68" s="14"/>
      <c r="N68" s="61"/>
    </row>
    <row r="69" spans="1:14" ht="38.25" x14ac:dyDescent="0.2">
      <c r="A69" s="48" t="s">
        <v>222</v>
      </c>
      <c r="B69" s="66" t="s">
        <v>229</v>
      </c>
      <c r="C69" s="50">
        <v>10100600</v>
      </c>
      <c r="D69" s="52">
        <v>8719684.2899999991</v>
      </c>
      <c r="E69" s="51">
        <f t="shared" ref="E69:E70" si="9">IF(C69=0,0,D69/C69*100)</f>
        <v>86.328379403203755</v>
      </c>
      <c r="F69" s="27"/>
      <c r="G69" s="51"/>
      <c r="H69" s="51"/>
      <c r="I69" s="51"/>
      <c r="J69" s="52"/>
      <c r="K69" s="52"/>
      <c r="L69" s="51"/>
      <c r="M69" s="14"/>
      <c r="N69" s="61"/>
    </row>
    <row r="70" spans="1:14" ht="15.75" x14ac:dyDescent="0.2">
      <c r="A70" s="48" t="s">
        <v>246</v>
      </c>
      <c r="B70" s="66"/>
      <c r="C70" s="50">
        <v>2409600</v>
      </c>
      <c r="D70" s="52">
        <v>1530616</v>
      </c>
      <c r="E70" s="51">
        <f t="shared" si="9"/>
        <v>63.521580345285521</v>
      </c>
      <c r="F70" s="27"/>
      <c r="G70" s="51"/>
      <c r="H70" s="51"/>
      <c r="I70" s="51"/>
      <c r="J70" s="52"/>
      <c r="K70" s="52"/>
      <c r="L70" s="51"/>
      <c r="M70" s="14"/>
      <c r="N70" s="61"/>
    </row>
    <row r="71" spans="1:14" ht="38.25" x14ac:dyDescent="0.2">
      <c r="A71" s="48" t="s">
        <v>157</v>
      </c>
      <c r="B71" s="49" t="s">
        <v>117</v>
      </c>
      <c r="C71" s="50">
        <v>1930000</v>
      </c>
      <c r="D71" s="52">
        <v>1857279.98</v>
      </c>
      <c r="E71" s="51">
        <f t="shared" si="1"/>
        <v>96.232123316062186</v>
      </c>
      <c r="F71" s="27"/>
      <c r="G71" s="51"/>
      <c r="H71" s="51"/>
      <c r="I71" s="51"/>
      <c r="J71" s="52">
        <f t="shared" si="8"/>
        <v>1930000</v>
      </c>
      <c r="K71" s="52">
        <f t="shared" si="8"/>
        <v>1857279.98</v>
      </c>
      <c r="L71" s="51">
        <f t="shared" si="7"/>
        <v>96.232123316062186</v>
      </c>
      <c r="M71" s="14"/>
      <c r="N71" s="61"/>
    </row>
    <row r="72" spans="1:14" ht="15.75" x14ac:dyDescent="0.2">
      <c r="A72" s="48" t="s">
        <v>158</v>
      </c>
      <c r="B72" s="49" t="s">
        <v>1</v>
      </c>
      <c r="C72" s="50">
        <v>613670</v>
      </c>
      <c r="D72" s="52">
        <v>589475.83999999997</v>
      </c>
      <c r="E72" s="51">
        <f t="shared" si="1"/>
        <v>96.057464109374735</v>
      </c>
      <c r="F72" s="27"/>
      <c r="G72" s="51"/>
      <c r="H72" s="51"/>
      <c r="I72" s="51"/>
      <c r="J72" s="52">
        <f t="shared" si="8"/>
        <v>613670</v>
      </c>
      <c r="K72" s="52">
        <f t="shared" si="8"/>
        <v>589475.83999999997</v>
      </c>
      <c r="L72" s="51">
        <f t="shared" si="7"/>
        <v>96.057464109374735</v>
      </c>
      <c r="M72" s="14"/>
      <c r="N72" s="61"/>
    </row>
    <row r="73" spans="1:14" ht="15.75" hidden="1" x14ac:dyDescent="0.2">
      <c r="A73" s="48" t="s">
        <v>198</v>
      </c>
      <c r="B73" s="70" t="s">
        <v>200</v>
      </c>
      <c r="C73" s="50"/>
      <c r="D73" s="52"/>
      <c r="E73" s="51">
        <f t="shared" si="1"/>
        <v>0</v>
      </c>
      <c r="F73" s="27"/>
      <c r="G73" s="51"/>
      <c r="H73" s="51"/>
      <c r="I73" s="51"/>
      <c r="J73" s="52">
        <f t="shared" si="8"/>
        <v>0</v>
      </c>
      <c r="K73" s="52">
        <f t="shared" si="8"/>
        <v>0</v>
      </c>
      <c r="L73" s="51">
        <f t="shared" si="7"/>
        <v>0</v>
      </c>
      <c r="M73" s="14"/>
      <c r="N73" s="61"/>
    </row>
    <row r="74" spans="1:14" ht="16.5" customHeight="1" x14ac:dyDescent="0.2">
      <c r="A74" s="48" t="s">
        <v>170</v>
      </c>
      <c r="B74" s="49" t="s">
        <v>167</v>
      </c>
      <c r="C74" s="50">
        <v>858500</v>
      </c>
      <c r="D74" s="52">
        <v>857505.92</v>
      </c>
      <c r="E74" s="51">
        <f t="shared" si="1"/>
        <v>99.884207338380904</v>
      </c>
      <c r="F74" s="27"/>
      <c r="G74" s="51"/>
      <c r="H74" s="51"/>
      <c r="I74" s="51"/>
      <c r="J74" s="52">
        <f t="shared" si="8"/>
        <v>858500</v>
      </c>
      <c r="K74" s="52">
        <f t="shared" si="8"/>
        <v>857505.92</v>
      </c>
      <c r="L74" s="51">
        <f t="shared" si="7"/>
        <v>99.884207338380904</v>
      </c>
      <c r="M74" s="14"/>
      <c r="N74" s="61"/>
    </row>
    <row r="75" spans="1:14" ht="24" customHeight="1" x14ac:dyDescent="0.2">
      <c r="A75" s="48" t="s">
        <v>172</v>
      </c>
      <c r="B75" s="49" t="s">
        <v>168</v>
      </c>
      <c r="C75" s="50">
        <v>986800</v>
      </c>
      <c r="D75" s="52">
        <v>948056.22</v>
      </c>
      <c r="E75" s="51">
        <f t="shared" si="1"/>
        <v>96.073796108633971</v>
      </c>
      <c r="F75" s="27"/>
      <c r="G75" s="51"/>
      <c r="H75" s="51"/>
      <c r="I75" s="51"/>
      <c r="J75" s="52">
        <f t="shared" si="8"/>
        <v>986800</v>
      </c>
      <c r="K75" s="52">
        <f t="shared" si="8"/>
        <v>948056.22</v>
      </c>
      <c r="L75" s="51">
        <f t="shared" si="7"/>
        <v>96.073796108633971</v>
      </c>
      <c r="M75" s="14"/>
      <c r="N75" s="61"/>
    </row>
    <row r="76" spans="1:14" ht="27.75" hidden="1" customHeight="1" x14ac:dyDescent="0.2">
      <c r="A76" s="48" t="s">
        <v>171</v>
      </c>
      <c r="B76" s="49" t="s">
        <v>169</v>
      </c>
      <c r="C76" s="50"/>
      <c r="D76" s="52"/>
      <c r="E76" s="51">
        <f t="shared" si="1"/>
        <v>0</v>
      </c>
      <c r="F76" s="27"/>
      <c r="G76" s="51"/>
      <c r="H76" s="51"/>
      <c r="I76" s="51"/>
      <c r="J76" s="52">
        <f t="shared" si="8"/>
        <v>0</v>
      </c>
      <c r="K76" s="52">
        <f t="shared" si="8"/>
        <v>0</v>
      </c>
      <c r="L76" s="51">
        <f t="shared" si="7"/>
        <v>0</v>
      </c>
      <c r="M76" s="14"/>
      <c r="N76" s="61"/>
    </row>
    <row r="77" spans="1:14" ht="15.75" x14ac:dyDescent="0.2">
      <c r="A77" s="71" t="s">
        <v>137</v>
      </c>
      <c r="B77" s="72" t="s">
        <v>138</v>
      </c>
      <c r="C77" s="73">
        <f>C78</f>
        <v>1386885</v>
      </c>
      <c r="D77" s="73">
        <f>D78</f>
        <v>1385839.44</v>
      </c>
      <c r="E77" s="73">
        <f t="shared" si="1"/>
        <v>99.924610908618945</v>
      </c>
      <c r="F77" s="73">
        <f>F78</f>
        <v>800000</v>
      </c>
      <c r="G77" s="73">
        <f>G78</f>
        <v>800000</v>
      </c>
      <c r="H77" s="73">
        <f>H78</f>
        <v>500000</v>
      </c>
      <c r="I77" s="73">
        <f t="shared" si="2"/>
        <v>62.5</v>
      </c>
      <c r="J77" s="80">
        <f>C77+G77</f>
        <v>2186885</v>
      </c>
      <c r="K77" s="80">
        <f>D77+H77</f>
        <v>1885839.44</v>
      </c>
      <c r="L77" s="80">
        <f t="shared" si="3"/>
        <v>86.234047057801391</v>
      </c>
      <c r="M77" s="15"/>
    </row>
    <row r="78" spans="1:14" ht="15.75" x14ac:dyDescent="0.2">
      <c r="A78" s="71" t="s">
        <v>6</v>
      </c>
      <c r="B78" s="72" t="s">
        <v>139</v>
      </c>
      <c r="C78" s="73">
        <f>SUM(C79:C81)</f>
        <v>1386885</v>
      </c>
      <c r="D78" s="73">
        <f>SUM(D79:D81)</f>
        <v>1385839.44</v>
      </c>
      <c r="E78" s="73">
        <f t="shared" si="1"/>
        <v>99.924610908618945</v>
      </c>
      <c r="F78" s="73">
        <f>SUM(F79:F81)</f>
        <v>800000</v>
      </c>
      <c r="G78" s="73">
        <f>SUM(G79:G81)</f>
        <v>800000</v>
      </c>
      <c r="H78" s="73">
        <f>SUM(H79:H81)</f>
        <v>500000</v>
      </c>
      <c r="I78" s="73">
        <f t="shared" si="2"/>
        <v>62.5</v>
      </c>
      <c r="J78" s="80">
        <f>C78+G78</f>
        <v>2186885</v>
      </c>
      <c r="K78" s="80">
        <f>D78+H78</f>
        <v>1885839.44</v>
      </c>
      <c r="L78" s="80">
        <f t="shared" si="3"/>
        <v>86.234047057801391</v>
      </c>
      <c r="M78" s="15"/>
    </row>
    <row r="79" spans="1:14" ht="25.5" x14ac:dyDescent="0.2">
      <c r="A79" s="48" t="s">
        <v>140</v>
      </c>
      <c r="B79" s="49" t="s">
        <v>141</v>
      </c>
      <c r="C79" s="50">
        <v>1263485</v>
      </c>
      <c r="D79" s="51">
        <v>1262439.44</v>
      </c>
      <c r="E79" s="51">
        <f t="shared" si="1"/>
        <v>99.917247929338288</v>
      </c>
      <c r="F79" s="27"/>
      <c r="G79" s="51"/>
      <c r="H79" s="53"/>
      <c r="I79" s="51">
        <f t="shared" si="2"/>
        <v>0</v>
      </c>
      <c r="J79" s="52">
        <f>C79+G79</f>
        <v>1263485</v>
      </c>
      <c r="K79" s="52">
        <f t="shared" ref="K79" si="10">D79+H79</f>
        <v>1262439.44</v>
      </c>
      <c r="L79" s="52">
        <f t="shared" si="3"/>
        <v>99.917247929338288</v>
      </c>
      <c r="M79" s="16"/>
    </row>
    <row r="80" spans="1:14" ht="15.75" hidden="1" x14ac:dyDescent="0.2">
      <c r="A80" s="48" t="s">
        <v>2</v>
      </c>
      <c r="B80" s="49" t="s">
        <v>3</v>
      </c>
      <c r="C80" s="50"/>
      <c r="D80" s="51"/>
      <c r="E80" s="51"/>
      <c r="F80" s="27"/>
      <c r="G80" s="51"/>
      <c r="H80" s="55"/>
      <c r="I80" s="51"/>
      <c r="J80" s="52">
        <f>C80+G80</f>
        <v>0</v>
      </c>
      <c r="K80" s="52"/>
      <c r="L80" s="52"/>
      <c r="M80" s="16"/>
    </row>
    <row r="81" spans="1:13" ht="15.75" x14ac:dyDescent="0.2">
      <c r="A81" s="48" t="s">
        <v>161</v>
      </c>
      <c r="B81" s="49" t="s">
        <v>162</v>
      </c>
      <c r="C81" s="50">
        <v>123400</v>
      </c>
      <c r="D81" s="51">
        <v>123400</v>
      </c>
      <c r="E81" s="51">
        <f t="shared" si="1"/>
        <v>100</v>
      </c>
      <c r="F81" s="27">
        <v>800000</v>
      </c>
      <c r="G81" s="51">
        <v>800000</v>
      </c>
      <c r="H81" s="56">
        <v>500000</v>
      </c>
      <c r="I81" s="73">
        <f t="shared" si="2"/>
        <v>62.5</v>
      </c>
      <c r="J81" s="52">
        <f>C81+G81</f>
        <v>923400</v>
      </c>
      <c r="K81" s="52">
        <f t="shared" ref="K81" si="11">D81+H81</f>
        <v>623400</v>
      </c>
      <c r="L81" s="52">
        <f t="shared" si="3"/>
        <v>67.511371020142946</v>
      </c>
      <c r="M81" s="16"/>
    </row>
    <row r="82" spans="1:13" ht="15.75" x14ac:dyDescent="0.2">
      <c r="A82" s="81"/>
      <c r="B82" s="82" t="s">
        <v>22</v>
      </c>
      <c r="C82" s="83">
        <f>C10+C77+C50</f>
        <v>209397353</v>
      </c>
      <c r="D82" s="83">
        <f>D10+D77+D50</f>
        <v>203338212.28999996</v>
      </c>
      <c r="E82" s="83">
        <f t="shared" si="1"/>
        <v>97.106390972382513</v>
      </c>
      <c r="F82" s="83">
        <f>F10+F77+F50</f>
        <v>18840093.580000002</v>
      </c>
      <c r="G82" s="83">
        <f>G10+G77+G50</f>
        <v>18840093.580000002</v>
      </c>
      <c r="H82" s="83">
        <f>H10+H77+H50</f>
        <v>17982073.600000001</v>
      </c>
      <c r="I82" s="83">
        <f t="shared" si="2"/>
        <v>95.445776442900225</v>
      </c>
      <c r="J82" s="84">
        <f>C82+G82</f>
        <v>228237446.58000001</v>
      </c>
      <c r="K82" s="84">
        <f>D82+H82</f>
        <v>221320285.88999996</v>
      </c>
      <c r="L82" s="84">
        <f t="shared" si="3"/>
        <v>96.969313846763754</v>
      </c>
      <c r="M82" s="15"/>
    </row>
    <row r="84" spans="1:13" x14ac:dyDescent="0.2">
      <c r="J84" s="10"/>
      <c r="K84" s="10"/>
    </row>
    <row r="87" spans="1:13" ht="15.75" x14ac:dyDescent="0.25">
      <c r="B87" s="58" t="s">
        <v>195</v>
      </c>
      <c r="C87" s="59"/>
      <c r="D87" s="96"/>
      <c r="E87" s="96"/>
      <c r="F87"/>
      <c r="G87"/>
      <c r="H87" s="60" t="s">
        <v>196</v>
      </c>
    </row>
  </sheetData>
  <mergeCells count="20">
    <mergeCell ref="I8:I9"/>
    <mergeCell ref="J1:K1"/>
    <mergeCell ref="J2:K2"/>
    <mergeCell ref="K8:K9"/>
    <mergeCell ref="D87:E87"/>
    <mergeCell ref="A4:L4"/>
    <mergeCell ref="A5:L5"/>
    <mergeCell ref="A7:A9"/>
    <mergeCell ref="B7:B9"/>
    <mergeCell ref="C7:E7"/>
    <mergeCell ref="F7:I7"/>
    <mergeCell ref="J7:L7"/>
    <mergeCell ref="L8:L9"/>
    <mergeCell ref="F8:F9"/>
    <mergeCell ref="C8:C9"/>
    <mergeCell ref="D8:D9"/>
    <mergeCell ref="E8:E9"/>
    <mergeCell ref="J8:J9"/>
    <mergeCell ref="G8:G9"/>
    <mergeCell ref="H8:H9"/>
  </mergeCells>
  <phoneticPr fontId="0" type="noConversion"/>
  <pageMargins left="0.19685039370078741" right="0.23622047244094491" top="0.78740157480314965" bottom="0.43307086614173229" header="0" footer="0"/>
  <pageSetup paperSize="9" scale="70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Доходи</vt:lpstr>
      <vt:lpstr>Видатки</vt:lpstr>
      <vt:lpstr>Видатки!Заголовки_для_печати</vt:lpstr>
      <vt:lpstr>Доходи!Заголовки_для_печати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2025-10-03T12:57:00Z</cp:lastPrinted>
  <dcterms:created xsi:type="dcterms:W3CDTF">2021-02-01T07:32:26Z</dcterms:created>
  <dcterms:modified xsi:type="dcterms:W3CDTF">2026-02-25T11:02:28Z</dcterms:modified>
</cp:coreProperties>
</file>