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Бюджет\"/>
    </mc:Choice>
  </mc:AlternateContent>
  <bookViews>
    <workbookView xWindow="0" yWindow="0" windowWidth="28800" windowHeight="12330" activeTab="1"/>
  </bookViews>
  <sheets>
    <sheet name="Доходи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0">Доходи!$7:$9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62913"/>
</workbook>
</file>

<file path=xl/calcChain.xml><?xml version="1.0" encoding="utf-8"?>
<calcChain xmlns="http://schemas.openxmlformats.org/spreadsheetml/2006/main">
  <c r="I76" i="2" l="1"/>
  <c r="K76" i="2"/>
  <c r="K74" i="2"/>
  <c r="I64" i="2"/>
  <c r="I63" i="2"/>
  <c r="J60" i="2"/>
  <c r="L60" i="2" s="1"/>
  <c r="J59" i="2"/>
  <c r="L59" i="2" s="1"/>
  <c r="K60" i="2"/>
  <c r="K59" i="2"/>
  <c r="I61" i="2"/>
  <c r="I60" i="2"/>
  <c r="I59" i="2"/>
  <c r="I58" i="2"/>
  <c r="I57" i="2"/>
  <c r="K26" i="2"/>
  <c r="K65" i="2"/>
  <c r="J65" i="2"/>
  <c r="L65" i="2" s="1"/>
  <c r="E65" i="2"/>
  <c r="K46" i="2"/>
  <c r="K45" i="2"/>
  <c r="K44" i="2"/>
  <c r="K43" i="2"/>
  <c r="J44" i="2"/>
  <c r="L44" i="2" s="1"/>
  <c r="J43" i="2"/>
  <c r="L43" i="2" s="1"/>
  <c r="K47" i="2"/>
  <c r="E29" i="2"/>
  <c r="K29" i="2"/>
  <c r="L101" i="1" l="1"/>
  <c r="L99" i="1"/>
  <c r="L102" i="1"/>
  <c r="K102" i="1"/>
  <c r="J102" i="1"/>
  <c r="K91" i="1"/>
  <c r="J91" i="1"/>
  <c r="L91" i="1" s="1"/>
  <c r="E91" i="1"/>
  <c r="I99" i="1"/>
  <c r="H90" i="1"/>
  <c r="G90" i="1"/>
  <c r="F90" i="1"/>
  <c r="I91" i="1"/>
  <c r="F81" i="1"/>
  <c r="C90" i="1"/>
  <c r="D90" i="1"/>
  <c r="D12" i="1"/>
  <c r="K18" i="1"/>
  <c r="I54" i="2" l="1"/>
  <c r="I53" i="2"/>
  <c r="I47" i="2"/>
  <c r="I26" i="2"/>
  <c r="E44" i="2" l="1"/>
  <c r="E43" i="2"/>
  <c r="J29" i="2"/>
  <c r="L29" i="2" s="1"/>
  <c r="F97" i="1"/>
  <c r="E101" i="1"/>
  <c r="E41" i="1"/>
  <c r="D32" i="1" l="1"/>
  <c r="C12" i="1"/>
  <c r="E66" i="1"/>
  <c r="K43" i="1"/>
  <c r="E16" i="1"/>
  <c r="J16" i="1"/>
  <c r="J47" i="2" l="1"/>
  <c r="L47" i="2" s="1"/>
  <c r="K16" i="1" l="1"/>
  <c r="L16" i="1" s="1"/>
  <c r="K71" i="2" l="1"/>
  <c r="K70" i="2"/>
  <c r="K69" i="2"/>
  <c r="K68" i="2"/>
  <c r="K67" i="2"/>
  <c r="K66" i="2"/>
  <c r="K64" i="2"/>
  <c r="K63" i="2"/>
  <c r="K62" i="2"/>
  <c r="K61" i="2"/>
  <c r="K58" i="2"/>
  <c r="K57" i="2"/>
  <c r="K56" i="2"/>
  <c r="K55" i="2"/>
  <c r="K54" i="2"/>
  <c r="K53" i="2"/>
  <c r="K52" i="2"/>
  <c r="J71" i="2"/>
  <c r="L71" i="2" s="1"/>
  <c r="J70" i="2"/>
  <c r="J69" i="2"/>
  <c r="J68" i="2"/>
  <c r="L68" i="2" s="1"/>
  <c r="J67" i="2"/>
  <c r="J66" i="2"/>
  <c r="J64" i="2"/>
  <c r="J63" i="2"/>
  <c r="J62" i="2"/>
  <c r="L62" i="2" s="1"/>
  <c r="J61" i="2"/>
  <c r="J58" i="2"/>
  <c r="J57" i="2"/>
  <c r="J56" i="2"/>
  <c r="L56" i="2" s="1"/>
  <c r="J55" i="2"/>
  <c r="J54" i="2"/>
  <c r="J53" i="2"/>
  <c r="J52" i="2"/>
  <c r="L63" i="2" l="1"/>
  <c r="L54" i="2"/>
  <c r="L55" i="2"/>
  <c r="L66" i="2"/>
  <c r="L64" i="2"/>
  <c r="L58" i="2"/>
  <c r="L69" i="2"/>
  <c r="L70" i="2"/>
  <c r="L67" i="2"/>
  <c r="L52" i="2"/>
  <c r="L53" i="2"/>
  <c r="J51" i="2"/>
  <c r="K51" i="2"/>
  <c r="K50" i="2" s="1"/>
  <c r="L57" i="2"/>
  <c r="L61" i="2"/>
  <c r="E63" i="2"/>
  <c r="L51" i="2" l="1"/>
  <c r="J50" i="2"/>
  <c r="L50" i="2" s="1"/>
  <c r="K42" i="2"/>
  <c r="J42" i="2"/>
  <c r="L42" i="2" s="1"/>
  <c r="H97" i="1"/>
  <c r="G97" i="1"/>
  <c r="I103" i="1"/>
  <c r="I98" i="1"/>
  <c r="K17" i="1"/>
  <c r="E42" i="2" l="1"/>
  <c r="E40" i="2"/>
  <c r="E94" i="1" l="1"/>
  <c r="D86" i="1"/>
  <c r="C86" i="1"/>
  <c r="E89" i="1"/>
  <c r="F73" i="2" l="1"/>
  <c r="F72" i="2" s="1"/>
  <c r="G73" i="2"/>
  <c r="J76" i="2"/>
  <c r="L76" i="2" s="1"/>
  <c r="K90" i="1"/>
  <c r="C32" i="1"/>
  <c r="E63" i="1"/>
  <c r="E62" i="1"/>
  <c r="E60" i="1"/>
  <c r="E33" i="1"/>
  <c r="H72" i="1"/>
  <c r="K72" i="1" s="1"/>
  <c r="D97" i="1"/>
  <c r="K97" i="1" s="1"/>
  <c r="C97" i="1"/>
  <c r="E98" i="1"/>
  <c r="D44" i="1"/>
  <c r="H73" i="2"/>
  <c r="H72" i="2" s="1"/>
  <c r="E76" i="2"/>
  <c r="E47" i="2"/>
  <c r="E95" i="1"/>
  <c r="J95" i="1"/>
  <c r="K95" i="1"/>
  <c r="D23" i="1"/>
  <c r="K23" i="1" s="1"/>
  <c r="H51" i="2"/>
  <c r="H50" i="2" s="1"/>
  <c r="G51" i="2"/>
  <c r="G50" i="2" s="1"/>
  <c r="F51" i="2"/>
  <c r="F50" i="2" s="1"/>
  <c r="H11" i="2"/>
  <c r="H10" i="2" s="1"/>
  <c r="G11" i="2"/>
  <c r="G10" i="2" s="1"/>
  <c r="F11" i="2"/>
  <c r="F10" i="2" s="1"/>
  <c r="C11" i="2"/>
  <c r="C10" i="2" s="1"/>
  <c r="C51" i="2"/>
  <c r="C50" i="2" s="1"/>
  <c r="C73" i="2"/>
  <c r="D11" i="2"/>
  <c r="D10" i="2" s="1"/>
  <c r="D51" i="2"/>
  <c r="D73" i="2"/>
  <c r="D72" i="2" s="1"/>
  <c r="E52" i="2"/>
  <c r="E71" i="2"/>
  <c r="E70" i="2"/>
  <c r="E69" i="2"/>
  <c r="E68" i="2"/>
  <c r="E67" i="2"/>
  <c r="E66" i="2"/>
  <c r="E62" i="2"/>
  <c r="E61" i="2"/>
  <c r="E58" i="2"/>
  <c r="E57" i="2"/>
  <c r="E56" i="2"/>
  <c r="E55" i="2"/>
  <c r="E54" i="2"/>
  <c r="E53" i="2"/>
  <c r="G49" i="1"/>
  <c r="G48" i="1" s="1"/>
  <c r="F72" i="1"/>
  <c r="F71" i="1" s="1"/>
  <c r="G76" i="1"/>
  <c r="J76" i="1" s="1"/>
  <c r="G72" i="1"/>
  <c r="J72" i="1" s="1"/>
  <c r="H68" i="1"/>
  <c r="H67" i="1" s="1"/>
  <c r="H76" i="1"/>
  <c r="H53" i="1"/>
  <c r="D20" i="1"/>
  <c r="D59" i="1"/>
  <c r="C59" i="1"/>
  <c r="J59" i="1" s="1"/>
  <c r="D68" i="1"/>
  <c r="D67" i="1" s="1"/>
  <c r="C68" i="1"/>
  <c r="C67" i="1" s="1"/>
  <c r="J67" i="1" s="1"/>
  <c r="J75" i="2"/>
  <c r="J103" i="1"/>
  <c r="H49" i="1"/>
  <c r="K49" i="1" s="1"/>
  <c r="H12" i="1"/>
  <c r="H22" i="1"/>
  <c r="K22" i="1" s="1"/>
  <c r="H81" i="1"/>
  <c r="H80" i="1" s="1"/>
  <c r="G81" i="1"/>
  <c r="G80" i="1" s="1"/>
  <c r="G79" i="1" s="1"/>
  <c r="J79" i="1" s="1"/>
  <c r="G53" i="1"/>
  <c r="G12" i="1"/>
  <c r="G22" i="1"/>
  <c r="J22" i="1" s="1"/>
  <c r="F80" i="1"/>
  <c r="F53" i="1"/>
  <c r="F49" i="1"/>
  <c r="F48" i="1" s="1"/>
  <c r="F10" i="1" s="1"/>
  <c r="F86" i="1"/>
  <c r="D11" i="1"/>
  <c r="D28" i="1"/>
  <c r="K28" i="1" s="1"/>
  <c r="D26" i="1"/>
  <c r="K26" i="1" s="1"/>
  <c r="D54" i="1"/>
  <c r="D53" i="1" s="1"/>
  <c r="D64" i="1"/>
  <c r="D81" i="1"/>
  <c r="D80" i="1" s="1"/>
  <c r="D79" i="1" s="1"/>
  <c r="D93" i="1"/>
  <c r="K33" i="2"/>
  <c r="K34" i="2"/>
  <c r="J34" i="2"/>
  <c r="L34" i="2" s="1"/>
  <c r="E26" i="2"/>
  <c r="J26" i="2"/>
  <c r="L26" i="2" s="1"/>
  <c r="K12" i="2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L23" i="2" s="1"/>
  <c r="J24" i="2"/>
  <c r="J25" i="2"/>
  <c r="J27" i="2"/>
  <c r="J28" i="2"/>
  <c r="J30" i="2"/>
  <c r="J31" i="2"/>
  <c r="J32" i="2"/>
  <c r="J33" i="2"/>
  <c r="J35" i="2"/>
  <c r="J37" i="2"/>
  <c r="J38" i="2"/>
  <c r="L38" i="2" s="1"/>
  <c r="K38" i="2"/>
  <c r="J39" i="2"/>
  <c r="L39" i="2" s="1"/>
  <c r="J40" i="2"/>
  <c r="J41" i="2"/>
  <c r="J45" i="2"/>
  <c r="L45" i="2" s="1"/>
  <c r="J46" i="2"/>
  <c r="L46" i="2" s="1"/>
  <c r="J49" i="2"/>
  <c r="J74" i="2"/>
  <c r="L74" i="2" s="1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3" i="2"/>
  <c r="I35" i="2"/>
  <c r="I37" i="2"/>
  <c r="I38" i="2"/>
  <c r="I39" i="2"/>
  <c r="I40" i="2"/>
  <c r="I41" i="2"/>
  <c r="I45" i="2"/>
  <c r="I46" i="2"/>
  <c r="I49" i="2"/>
  <c r="I7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30" i="2"/>
  <c r="E31" i="2"/>
  <c r="E32" i="2"/>
  <c r="E33" i="2"/>
  <c r="E35" i="2"/>
  <c r="E37" i="2"/>
  <c r="E38" i="2"/>
  <c r="E39" i="2"/>
  <c r="E41" i="2"/>
  <c r="E45" i="2"/>
  <c r="E46" i="2"/>
  <c r="E49" i="2"/>
  <c r="E74" i="2"/>
  <c r="E12" i="2"/>
  <c r="I12" i="2"/>
  <c r="K49" i="2"/>
  <c r="K41" i="2"/>
  <c r="K40" i="2"/>
  <c r="K39" i="2"/>
  <c r="K37" i="2"/>
  <c r="K35" i="2"/>
  <c r="K32" i="2"/>
  <c r="K31" i="2"/>
  <c r="K30" i="2"/>
  <c r="K28" i="2"/>
  <c r="K27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I32" i="1"/>
  <c r="J77" i="1"/>
  <c r="K77" i="1"/>
  <c r="K103" i="1"/>
  <c r="E78" i="1"/>
  <c r="I78" i="1"/>
  <c r="J78" i="1"/>
  <c r="K78" i="1"/>
  <c r="E51" i="1"/>
  <c r="I51" i="1"/>
  <c r="K51" i="1"/>
  <c r="L51" i="1"/>
  <c r="C93" i="1"/>
  <c r="J93" i="1" s="1"/>
  <c r="E96" i="1"/>
  <c r="K96" i="1"/>
  <c r="J96" i="1"/>
  <c r="L96" i="1" s="1"/>
  <c r="J69" i="1"/>
  <c r="K69" i="1"/>
  <c r="K100" i="1"/>
  <c r="J100" i="1"/>
  <c r="I100" i="1"/>
  <c r="E100" i="1"/>
  <c r="K94" i="1"/>
  <c r="J94" i="1"/>
  <c r="I94" i="1"/>
  <c r="I93" i="1"/>
  <c r="K92" i="1"/>
  <c r="J92" i="1"/>
  <c r="I92" i="1"/>
  <c r="E92" i="1"/>
  <c r="I90" i="1"/>
  <c r="K88" i="1"/>
  <c r="J88" i="1"/>
  <c r="I88" i="1"/>
  <c r="E88" i="1"/>
  <c r="H86" i="1"/>
  <c r="G86" i="1"/>
  <c r="I86" i="1" s="1"/>
  <c r="J86" i="1"/>
  <c r="K82" i="1"/>
  <c r="J82" i="1"/>
  <c r="I82" i="1"/>
  <c r="E82" i="1"/>
  <c r="C81" i="1"/>
  <c r="E81" i="1" s="1"/>
  <c r="E79" i="1"/>
  <c r="E77" i="1"/>
  <c r="E76" i="1"/>
  <c r="I74" i="1"/>
  <c r="D74" i="1"/>
  <c r="K74" i="1" s="1"/>
  <c r="C74" i="1"/>
  <c r="E74" i="1" s="1"/>
  <c r="K73" i="1"/>
  <c r="J73" i="1"/>
  <c r="I73" i="1"/>
  <c r="E73" i="1"/>
  <c r="E72" i="1"/>
  <c r="E71" i="1"/>
  <c r="I69" i="1"/>
  <c r="E69" i="1"/>
  <c r="I68" i="1"/>
  <c r="I67" i="1"/>
  <c r="K65" i="1"/>
  <c r="K64" i="1" s="1"/>
  <c r="J65" i="1"/>
  <c r="J64" i="1" s="1"/>
  <c r="I65" i="1"/>
  <c r="E65" i="1"/>
  <c r="H64" i="1"/>
  <c r="G64" i="1"/>
  <c r="I64" i="1" s="1"/>
  <c r="F64" i="1"/>
  <c r="C64" i="1"/>
  <c r="K61" i="1"/>
  <c r="J61" i="1"/>
  <c r="I61" i="1"/>
  <c r="E61" i="1"/>
  <c r="I59" i="1"/>
  <c r="H58" i="1"/>
  <c r="G58" i="1"/>
  <c r="I58" i="1" s="1"/>
  <c r="F58" i="1"/>
  <c r="K57" i="1"/>
  <c r="E57" i="1"/>
  <c r="K56" i="1"/>
  <c r="J56" i="1"/>
  <c r="I56" i="1"/>
  <c r="E56" i="1"/>
  <c r="K55" i="1"/>
  <c r="J55" i="1"/>
  <c r="I55" i="1"/>
  <c r="E55" i="1"/>
  <c r="I54" i="1"/>
  <c r="C54" i="1"/>
  <c r="J54" i="1" s="1"/>
  <c r="I53" i="1"/>
  <c r="K50" i="1"/>
  <c r="J50" i="1"/>
  <c r="I50" i="1"/>
  <c r="E50" i="1"/>
  <c r="E49" i="1"/>
  <c r="E48" i="1"/>
  <c r="K47" i="1"/>
  <c r="J47" i="1"/>
  <c r="I47" i="1"/>
  <c r="E47" i="1"/>
  <c r="K46" i="1"/>
  <c r="J46" i="1"/>
  <c r="I46" i="1"/>
  <c r="E46" i="1"/>
  <c r="K45" i="1"/>
  <c r="J45" i="1"/>
  <c r="I45" i="1"/>
  <c r="E45" i="1"/>
  <c r="I44" i="1"/>
  <c r="C44" i="1"/>
  <c r="J44" i="1" s="1"/>
  <c r="K42" i="1"/>
  <c r="J42" i="1"/>
  <c r="L42" i="1" s="1"/>
  <c r="I42" i="1"/>
  <c r="H41" i="1"/>
  <c r="H40" i="1" s="1"/>
  <c r="K40" i="1" s="1"/>
  <c r="G41" i="1"/>
  <c r="I41" i="1" s="1"/>
  <c r="F41" i="1"/>
  <c r="E40" i="1"/>
  <c r="K39" i="1"/>
  <c r="J39" i="1"/>
  <c r="I39" i="1"/>
  <c r="E39" i="1"/>
  <c r="K38" i="1"/>
  <c r="J38" i="1"/>
  <c r="I38" i="1"/>
  <c r="E38" i="1"/>
  <c r="K37" i="1"/>
  <c r="J37" i="1"/>
  <c r="I37" i="1"/>
  <c r="E37" i="1"/>
  <c r="H36" i="1"/>
  <c r="K36" i="1" s="1"/>
  <c r="G36" i="1"/>
  <c r="J36" i="1" s="1"/>
  <c r="E36" i="1"/>
  <c r="K35" i="1"/>
  <c r="J35" i="1"/>
  <c r="I35" i="1"/>
  <c r="E35" i="1"/>
  <c r="K34" i="1"/>
  <c r="J34" i="1"/>
  <c r="I34" i="1"/>
  <c r="E34" i="1"/>
  <c r="I31" i="1"/>
  <c r="K30" i="1"/>
  <c r="J30" i="1"/>
  <c r="I30" i="1"/>
  <c r="E30" i="1"/>
  <c r="K29" i="1"/>
  <c r="J29" i="1"/>
  <c r="I29" i="1"/>
  <c r="E29" i="1"/>
  <c r="I28" i="1"/>
  <c r="C28" i="1"/>
  <c r="J28" i="1" s="1"/>
  <c r="K27" i="1"/>
  <c r="J27" i="1"/>
  <c r="I27" i="1"/>
  <c r="E27" i="1"/>
  <c r="I26" i="1"/>
  <c r="C26" i="1"/>
  <c r="J26" i="1" s="1"/>
  <c r="I25" i="1"/>
  <c r="K24" i="1"/>
  <c r="J24" i="1"/>
  <c r="L24" i="1" s="1"/>
  <c r="I24" i="1"/>
  <c r="J23" i="1"/>
  <c r="L23" i="1" s="1"/>
  <c r="I23" i="1"/>
  <c r="E22" i="1"/>
  <c r="K21" i="1"/>
  <c r="J21" i="1"/>
  <c r="I21" i="1"/>
  <c r="E21" i="1"/>
  <c r="I20" i="1"/>
  <c r="C20" i="1"/>
  <c r="J20" i="1" s="1"/>
  <c r="I19" i="1"/>
  <c r="K15" i="1"/>
  <c r="J15" i="1"/>
  <c r="I15" i="1"/>
  <c r="E15" i="1"/>
  <c r="K14" i="1"/>
  <c r="J14" i="1"/>
  <c r="I14" i="1"/>
  <c r="E14" i="1"/>
  <c r="K13" i="1"/>
  <c r="J13" i="1"/>
  <c r="I13" i="1"/>
  <c r="E13" i="1"/>
  <c r="C80" i="1"/>
  <c r="E80" i="1" s="1"/>
  <c r="I57" i="1"/>
  <c r="E86" i="1"/>
  <c r="J57" i="1"/>
  <c r="L57" i="1" s="1"/>
  <c r="J74" i="1"/>
  <c r="I77" i="1"/>
  <c r="D58" i="1" l="1"/>
  <c r="L25" i="2"/>
  <c r="D52" i="1"/>
  <c r="K44" i="1"/>
  <c r="D31" i="1"/>
  <c r="J32" i="1"/>
  <c r="C31" i="1"/>
  <c r="J31" i="1" s="1"/>
  <c r="K32" i="1"/>
  <c r="I22" i="1"/>
  <c r="I50" i="2"/>
  <c r="I51" i="2"/>
  <c r="L50" i="1"/>
  <c r="I72" i="1"/>
  <c r="K54" i="1"/>
  <c r="C58" i="1"/>
  <c r="J58" i="1" s="1"/>
  <c r="H85" i="1"/>
  <c r="H84" i="1" s="1"/>
  <c r="G11" i="1"/>
  <c r="I11" i="1" s="1"/>
  <c r="J90" i="1"/>
  <c r="L90" i="1" s="1"/>
  <c r="G85" i="1"/>
  <c r="G84" i="1" s="1"/>
  <c r="L29" i="1"/>
  <c r="L36" i="1"/>
  <c r="L37" i="1"/>
  <c r="J41" i="1"/>
  <c r="K41" i="1"/>
  <c r="G40" i="1"/>
  <c r="F85" i="1"/>
  <c r="L27" i="1"/>
  <c r="F52" i="1"/>
  <c r="F83" i="1" s="1"/>
  <c r="L95" i="1"/>
  <c r="E90" i="1"/>
  <c r="H11" i="1"/>
  <c r="K11" i="1" s="1"/>
  <c r="L73" i="1"/>
  <c r="K86" i="1"/>
  <c r="L86" i="1" s="1"/>
  <c r="K53" i="1"/>
  <c r="I36" i="1"/>
  <c r="I12" i="1"/>
  <c r="J12" i="1"/>
  <c r="L28" i="2"/>
  <c r="L100" i="1"/>
  <c r="H48" i="1"/>
  <c r="H10" i="1" s="1"/>
  <c r="L38" i="1"/>
  <c r="L88" i="1"/>
  <c r="E68" i="1"/>
  <c r="L32" i="2"/>
  <c r="H71" i="1"/>
  <c r="K71" i="1" s="1"/>
  <c r="I97" i="1"/>
  <c r="L103" i="1"/>
  <c r="J49" i="1"/>
  <c r="J48" i="1" s="1"/>
  <c r="L30" i="2"/>
  <c r="L92" i="1"/>
  <c r="C25" i="1"/>
  <c r="J25" i="1" s="1"/>
  <c r="C19" i="1"/>
  <c r="J19" i="1" s="1"/>
  <c r="L41" i="2"/>
  <c r="L27" i="2"/>
  <c r="L24" i="2"/>
  <c r="L12" i="2"/>
  <c r="J97" i="1"/>
  <c r="L97" i="1" s="1"/>
  <c r="E97" i="1"/>
  <c r="L82" i="1"/>
  <c r="I76" i="1"/>
  <c r="L74" i="1"/>
  <c r="L69" i="1"/>
  <c r="L65" i="1"/>
  <c r="E59" i="1"/>
  <c r="L61" i="1"/>
  <c r="C53" i="1"/>
  <c r="E54" i="1"/>
  <c r="L28" i="1"/>
  <c r="E28" i="1"/>
  <c r="D19" i="1"/>
  <c r="K19" i="1" s="1"/>
  <c r="J73" i="2"/>
  <c r="L35" i="2"/>
  <c r="L37" i="2"/>
  <c r="L49" i="2"/>
  <c r="E73" i="2"/>
  <c r="I11" i="2"/>
  <c r="I10" i="2"/>
  <c r="I73" i="2"/>
  <c r="L40" i="2"/>
  <c r="L31" i="2"/>
  <c r="L33" i="2"/>
  <c r="K73" i="2"/>
  <c r="C72" i="2"/>
  <c r="C77" i="2" s="1"/>
  <c r="G72" i="2"/>
  <c r="I72" i="2" s="1"/>
  <c r="F77" i="2"/>
  <c r="E51" i="2"/>
  <c r="J11" i="2"/>
  <c r="J10" i="2" s="1"/>
  <c r="E10" i="2"/>
  <c r="E11" i="2"/>
  <c r="L78" i="1"/>
  <c r="G71" i="1"/>
  <c r="L77" i="1"/>
  <c r="I49" i="1"/>
  <c r="K48" i="1"/>
  <c r="C85" i="1"/>
  <c r="C84" i="1" s="1"/>
  <c r="L94" i="1"/>
  <c r="E93" i="1"/>
  <c r="J68" i="1"/>
  <c r="E44" i="1"/>
  <c r="K68" i="1"/>
  <c r="K58" i="1"/>
  <c r="K59" i="1"/>
  <c r="L59" i="1" s="1"/>
  <c r="E32" i="1"/>
  <c r="L22" i="1"/>
  <c r="E20" i="1"/>
  <c r="E12" i="1"/>
  <c r="E11" i="1" s="1"/>
  <c r="L26" i="1"/>
  <c r="L13" i="1"/>
  <c r="L15" i="1"/>
  <c r="L21" i="1"/>
  <c r="L44" i="1"/>
  <c r="J81" i="1"/>
  <c r="I81" i="1"/>
  <c r="F79" i="1"/>
  <c r="J80" i="1"/>
  <c r="L39" i="1"/>
  <c r="L45" i="1"/>
  <c r="L54" i="1"/>
  <c r="L56" i="1"/>
  <c r="L46" i="1"/>
  <c r="K81" i="1"/>
  <c r="L34" i="1"/>
  <c r="L72" i="1"/>
  <c r="L55" i="1"/>
  <c r="L30" i="1"/>
  <c r="K11" i="2"/>
  <c r="K10" i="2" s="1"/>
  <c r="K76" i="1"/>
  <c r="L76" i="1" s="1"/>
  <c r="D85" i="1"/>
  <c r="K93" i="1"/>
  <c r="L93" i="1" s="1"/>
  <c r="E64" i="1"/>
  <c r="L47" i="1"/>
  <c r="L35" i="1"/>
  <c r="D25" i="1"/>
  <c r="E26" i="1"/>
  <c r="K20" i="1"/>
  <c r="L20" i="1" s="1"/>
  <c r="K12" i="1"/>
  <c r="L14" i="1"/>
  <c r="K72" i="2"/>
  <c r="L64" i="1"/>
  <c r="H77" i="2"/>
  <c r="H79" i="1"/>
  <c r="I79" i="1" s="1"/>
  <c r="I80" i="1"/>
  <c r="K80" i="1"/>
  <c r="K67" i="1"/>
  <c r="L67" i="1" s="1"/>
  <c r="E67" i="1"/>
  <c r="D50" i="2"/>
  <c r="D77" i="2" s="1"/>
  <c r="C11" i="1"/>
  <c r="F84" i="1" l="1"/>
  <c r="I84" i="1" s="1"/>
  <c r="I85" i="1"/>
  <c r="L41" i="1"/>
  <c r="L32" i="1"/>
  <c r="C52" i="1"/>
  <c r="G10" i="1"/>
  <c r="L58" i="1"/>
  <c r="L12" i="1"/>
  <c r="L48" i="1"/>
  <c r="J40" i="1"/>
  <c r="L40" i="1" s="1"/>
  <c r="I40" i="1"/>
  <c r="H52" i="1"/>
  <c r="H83" i="1" s="1"/>
  <c r="I83" i="1" s="1"/>
  <c r="I48" i="1"/>
  <c r="L19" i="1"/>
  <c r="G77" i="2"/>
  <c r="J77" i="2" s="1"/>
  <c r="I71" i="1"/>
  <c r="K85" i="1"/>
  <c r="L49" i="1"/>
  <c r="E19" i="1"/>
  <c r="L81" i="1"/>
  <c r="J85" i="1"/>
  <c r="J53" i="1"/>
  <c r="L53" i="1" s="1"/>
  <c r="E53" i="1"/>
  <c r="L73" i="2"/>
  <c r="E72" i="2"/>
  <c r="J72" i="2"/>
  <c r="L72" i="2" s="1"/>
  <c r="L10" i="2"/>
  <c r="J71" i="1"/>
  <c r="L71" i="1" s="1"/>
  <c r="G52" i="1"/>
  <c r="I10" i="1"/>
  <c r="L68" i="1"/>
  <c r="E58" i="1"/>
  <c r="L80" i="1"/>
  <c r="E50" i="2"/>
  <c r="L11" i="2"/>
  <c r="D84" i="1"/>
  <c r="E84" i="1" s="1"/>
  <c r="E85" i="1"/>
  <c r="D10" i="1"/>
  <c r="E31" i="1"/>
  <c r="K31" i="1"/>
  <c r="L31" i="1" s="1"/>
  <c r="E25" i="1"/>
  <c r="K25" i="1"/>
  <c r="L25" i="1" s="1"/>
  <c r="K77" i="2"/>
  <c r="E77" i="2"/>
  <c r="C10" i="1"/>
  <c r="J11" i="1"/>
  <c r="L11" i="1" s="1"/>
  <c r="K79" i="1"/>
  <c r="L79" i="1" s="1"/>
  <c r="J84" i="1" l="1"/>
  <c r="F104" i="1"/>
  <c r="J52" i="1"/>
  <c r="K52" i="1"/>
  <c r="L85" i="1"/>
  <c r="I77" i="2"/>
  <c r="L77" i="2"/>
  <c r="I52" i="1"/>
  <c r="G83" i="1"/>
  <c r="G104" i="1" s="1"/>
  <c r="H104" i="1"/>
  <c r="E52" i="1"/>
  <c r="E10" i="1"/>
  <c r="K84" i="1"/>
  <c r="D83" i="1"/>
  <c r="K83" i="1" s="1"/>
  <c r="K10" i="1"/>
  <c r="C83" i="1"/>
  <c r="J10" i="1"/>
  <c r="L84" i="1" l="1"/>
  <c r="L52" i="1"/>
  <c r="I104" i="1"/>
  <c r="L10" i="1"/>
  <c r="D104" i="1"/>
  <c r="K104" i="1" s="1"/>
  <c r="E83" i="1"/>
  <c r="C104" i="1"/>
  <c r="J83" i="1"/>
  <c r="E104" i="1" l="1"/>
  <c r="J104" i="1"/>
  <c r="L104" i="1" s="1"/>
  <c r="L83" i="1"/>
</calcChain>
</file>

<file path=xl/sharedStrings.xml><?xml version="1.0" encoding="utf-8"?>
<sst xmlns="http://schemas.openxmlformats.org/spreadsheetml/2006/main" count="270" uniqueCount="229">
  <si>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</si>
  <si>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</si>
  <si>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</si>
  <si>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</si>
  <si>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</si>
  <si>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</si>
  <si>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</si>
  <si>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</si>
  <si>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</si>
  <si>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</si>
  <si>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</si>
  <si>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</si>
  <si>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</si>
  <si>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</si>
  <si>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</si>
  <si>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</si>
  <si>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</si>
  <si>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</si>
  <si>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</si>
  <si>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</si>
  <si>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</si>
  <si>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</si>
  <si>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</si>
  <si>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</si>
  <si>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</si>
  <si>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</si>
  <si>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</si>
  <si>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</si>
  <si>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</si>
  <si>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</si>
  <si>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</si>
  <si>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</si>
  <si>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</si>
  <si>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</si>
  <si>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</si>
  <si>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</si>
  <si>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</si>
  <si>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</si>
  <si>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</si>
  <si>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</si>
  <si>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</si>
  <si>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</si>
  <si>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</si>
  <si>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</si>
  <si>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</si>
  <si>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</si>
  <si>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</si>
  <si>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</si>
  <si>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</si>
  <si>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</si>
  <si>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</si>
  <si>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</si>
  <si>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</si>
  <si>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</si>
  <si>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</si>
  <si>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</si>
  <si>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</si>
  <si>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</si>
  <si>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</si>
  <si>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</si>
  <si>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</si>
  <si>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</si>
  <si>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</si>
  <si>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</si>
  <si>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</si>
  <si>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</si>
  <si>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</si>
  <si>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</si>
  <si>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</si>
  <si>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</si>
  <si>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</si>
  <si>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</si>
  <si>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</si>
  <si>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</si>
  <si>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</si>
  <si>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</si>
  <si>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</si>
  <si>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</si>
  <si>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</si>
  <si>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</si>
  <si>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</si>
  <si>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</si>
  <si>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</si>
  <si>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</si>
  <si>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</si>
  <si>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</si>
  <si>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</si>
  <si>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</si>
  <si>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</si>
  <si>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</si>
  <si>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</si>
  <si>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</si>
  <si>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</si>
  <si>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</si>
  <si>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</si>
  <si>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</si>
  <si>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</si>
  <si>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</si>
  <si>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</si>
  <si>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</si>
  <si>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</si>
  <si>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</si>
  <si>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</si>
  <si>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</si>
  <si>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</si>
  <si>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0111010</t>
  </si>
  <si>
    <t>Надання дошкільної освіти</t>
  </si>
  <si>
    <t>0111021</t>
  </si>
  <si>
    <t>0111031</t>
  </si>
  <si>
    <t>0111061</t>
  </si>
  <si>
    <t>0111080</t>
  </si>
  <si>
    <t>Надання спеціалізованої освіти мистецькими школами</t>
  </si>
  <si>
    <t>0111142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</si>
  <si>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</si>
  <si>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</si>
  <si>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</si>
  <si>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</si>
  <si>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</si>
  <si>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</si>
  <si>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</si>
  <si>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</si>
  <si>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</si>
  <si>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</si>
  <si>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</si>
  <si>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</si>
  <si>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</si>
  <si>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</si>
  <si>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</si>
  <si>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</si>
  <si>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</si>
  <si>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</si>
  <si>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</si>
  <si>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</si>
  <si>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</si>
  <si>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</si>
  <si>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</si>
  <si>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</si>
  <si>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</si>
  <si>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</si>
  <si>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</si>
  <si>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</si>
  <si>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</si>
  <si>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</si>
  <si>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</si>
  <si>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Виконання доходів сільського бюджету</t>
  </si>
  <si>
    <t xml:space="preserve">Виконання видатків сільського бюджету 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</si>
  <si>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</si>
  <si>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</si>
  <si>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</si>
  <si>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</si>
  <si>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Білківська</t>
    </r>
    <r>
      <rPr>
        <b/>
        <sz val="10"/>
        <color indexed="8"/>
        <rFont val="Times New Roman"/>
        <family val="1"/>
        <charset val="204"/>
      </rPr>
      <t xml:space="preserve"> сільська рада (головний розпорядник)</t>
    </r>
  </si>
  <si>
    <t>Білківська сільська рада(відповідльний виконавець)</t>
  </si>
  <si>
    <t>Відділ освіти, охорони здоров"я, культури, молоді та спорту Білківської сільської ради (головний розпорядник)</t>
  </si>
  <si>
    <t>Відділ освіти, охорони здоров"я, культури, молоді та спорту Білківської сільської ради (відповідальний  виконавець)</t>
  </si>
  <si>
    <t>0611010</t>
  </si>
  <si>
    <t>0611021</t>
  </si>
  <si>
    <t>0611031</t>
  </si>
  <si>
    <t>0611061</t>
  </si>
  <si>
    <t>0611080</t>
  </si>
  <si>
    <t>0611142</t>
  </si>
  <si>
    <t>0611200</t>
  </si>
  <si>
    <t>0611210</t>
  </si>
  <si>
    <t>0612111</t>
  </si>
  <si>
    <t>0612152</t>
  </si>
  <si>
    <t>0610160</t>
  </si>
  <si>
    <t>0118240</t>
  </si>
  <si>
    <t>3719770</t>
  </si>
  <si>
    <t>Інші субвенціі</t>
  </si>
  <si>
    <t xml:space="preserve">Транспортний податок </t>
  </si>
  <si>
    <t>Інші дотації з місцевого бюджету</t>
  </si>
  <si>
    <t>0118110</t>
  </si>
  <si>
    <t>Заходи із запобігання</t>
  </si>
  <si>
    <t xml:space="preserve">Додаток № 2
до  рішення   </t>
  </si>
  <si>
    <t xml:space="preserve">Додаток № 1
до  рішення   </t>
  </si>
  <si>
    <t>Забезпечення діяльності бібліотек</t>
  </si>
  <si>
    <t>Забезпечення діяльності палаців і будинків культури, клубів, центрів дозвілля та інших клубних закладів</t>
  </si>
  <si>
    <t>Підтримка спорту вищих досягнень та організацій, які здійснюють фізкультурно-спортивну діяльність в регіоні</t>
  </si>
  <si>
    <t>0614030</t>
  </si>
  <si>
    <t>0615062</t>
  </si>
  <si>
    <t>0614060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</si>
  <si>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</si>
  <si>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реєстраціюречових прав на нерухоме майно...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</si>
  <si>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</si>
  <si>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Субвенції з місцевого бюджету за рахунок залишку коштів освітньої субвенції, що утворився на початок бюджетного періоду</t>
  </si>
  <si>
    <t>Надходження бюджетних установ від продажу майна</t>
  </si>
  <si>
    <t>0117350</t>
  </si>
  <si>
    <t>Розроблення схем планування</t>
  </si>
  <si>
    <t>Додаткова дотація</t>
  </si>
  <si>
    <t>0116017</t>
  </si>
  <si>
    <t>Інша діяльність в сфері благоустрою населених пунктів</t>
  </si>
  <si>
    <t>0118230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</si>
  <si>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</si>
  <si>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</si>
  <si>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громадського порядку та безпеки</t>
  </si>
  <si>
    <t>Заходи та роботи з територіальної оборони</t>
  </si>
  <si>
    <t xml:space="preserve">Орендна плата за водні об"єкти </t>
  </si>
  <si>
    <t xml:space="preserve">Співфінансування заходів, що реалізуються за рахунок освітньої субвенціі з державного бюджету місцевим бюджетам ( за спеціальним фондом державного бюджету) </t>
  </si>
  <si>
    <t xml:space="preserve">Реалізація заходів за рахунок освітньої субвенціі з державного бюджету (за спеціальним фондом державного бюджету) </t>
  </si>
  <si>
    <t xml:space="preserve">Уточнений план на 2024 рік </t>
  </si>
  <si>
    <t>Уточнений план на 2024 рік 
(кошторис - власні надходження)</t>
  </si>
  <si>
    <t>Уточнений план на 2024 рік
(розпис)</t>
  </si>
  <si>
    <t>Уточнений план на 2024 рік (спецфонд кошторисні призначення)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</si>
  <si>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</si>
  <si>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</si>
  <si>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0611291</t>
  </si>
  <si>
    <t>0611292</t>
  </si>
  <si>
    <t xml:space="preserve">Секретар сільської ради </t>
  </si>
  <si>
    <t>Аліна ШАТОХІНА</t>
  </si>
  <si>
    <t>0114082</t>
  </si>
  <si>
    <t>0613133</t>
  </si>
  <si>
    <t>0118330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</si>
  <si>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</si>
  <si>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</si>
  <si>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</si>
  <si>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</si>
  <si>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та заклади молодіжної політики</t>
  </si>
  <si>
    <t>за 2024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</si>
  <si>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</si>
  <si>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 </t>
  </si>
  <si>
    <t xml:space="preserve">Субвенція з місцевого бюджету за рахунок залишкукоштів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</si>
  <si>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</si>
  <si>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Субвенція з місцевого бюджету на забезпечення якісної, сучасної та доступної загальної середньої освіти "Нова украінська школа" за рахунок відповідної субвенції з державного бюджету </t>
  </si>
  <si>
    <t>за  2024 рік</t>
  </si>
  <si>
    <t>Інші програми та заходи в галузі культури</t>
  </si>
  <si>
    <t>Здійснення заходів з землеустрою</t>
  </si>
  <si>
    <t>0611403</t>
  </si>
  <si>
    <t xml:space="preserve">Забезпечення харчуванням учнів 1-4 класів загальноосвітніх закладів освіти за рахунок субвенції з державного бюджету </t>
  </si>
  <si>
    <t>від   19 лютого  2025 року №2573</t>
  </si>
  <si>
    <t>від  19 лютого 2025 року №2573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</si>
</sst>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_р_._-;\-* #,##0_р_._-;_-* &quot;-&quot;_р_._-;_-@_-"/>
    <numFmt numFmtId="166" formatCode="_-* #,##0.00_р_._-;\-* #,##0.00_р_._-;_-* &quot;-&quot;??_р_._-;_-@_-"/>
  </numFmts>
  <fonts count="48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5" fillId="0" borderId="1">
      <protection locked="0"/>
    </xf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5" borderId="0" applyNumberFormat="0" applyBorder="0" applyAlignment="0" applyProtection="0"/>
    <xf numFmtId="0" fontId="17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8" fillId="11" borderId="0" applyNumberFormat="0" applyBorder="0" applyAlignment="0" applyProtection="0"/>
    <xf numFmtId="0" fontId="19" fillId="11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8" borderId="0" applyNumberFormat="0" applyBorder="0" applyAlignment="0" applyProtection="0"/>
    <xf numFmtId="0" fontId="19" fillId="12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9" borderId="0" applyNumberFormat="0" applyBorder="0" applyAlignment="0" applyProtection="0"/>
    <xf numFmtId="0" fontId="19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0" borderId="0"/>
    <xf numFmtId="0" fontId="18" fillId="21" borderId="0" applyNumberFormat="0" applyBorder="0" applyAlignment="0" applyProtection="0"/>
    <xf numFmtId="0" fontId="19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8" borderId="0" applyNumberFormat="0" applyBorder="0" applyAlignment="0" applyProtection="0"/>
    <xf numFmtId="0" fontId="19" fillId="24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21" fillId="14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2" fillId="12" borderId="3" applyNumberFormat="0" applyAlignment="0" applyProtection="0"/>
    <xf numFmtId="0" fontId="22" fillId="3" borderId="3" applyNumberFormat="0" applyAlignment="0" applyProtection="0"/>
    <xf numFmtId="0" fontId="23" fillId="12" borderId="2" applyNumberFormat="0" applyAlignment="0" applyProtection="0"/>
    <xf numFmtId="0" fontId="23" fillId="3" borderId="2" applyNumberFormat="0" applyAlignment="0" applyProtection="0"/>
    <xf numFmtId="0" fontId="24" fillId="9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top"/>
    </xf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9" applyNumberFormat="0" applyFill="0" applyAlignment="0" applyProtection="0"/>
    <xf numFmtId="0" fontId="32" fillId="26" borderId="10" applyNumberFormat="0" applyAlignment="0" applyProtection="0"/>
    <xf numFmtId="0" fontId="32" fillId="26" borderId="10" applyNumberFormat="0" applyAlignment="0" applyProtection="0"/>
    <xf numFmtId="0" fontId="33" fillId="26" borderId="10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7" fillId="3" borderId="2" applyNumberFormat="0" applyAlignment="0" applyProtection="0"/>
    <xf numFmtId="0" fontId="20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13" fillId="0" borderId="0"/>
    <xf numFmtId="0" fontId="31" fillId="0" borderId="11" applyNumberFormat="0" applyFill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7" borderId="12" applyNumberFormat="0" applyFont="0" applyAlignment="0" applyProtection="0"/>
    <xf numFmtId="0" fontId="20" fillId="7" borderId="12" applyNumberFormat="0" applyFont="0" applyAlignment="0" applyProtection="0"/>
    <xf numFmtId="0" fontId="40" fillId="7" borderId="12" applyNumberFormat="0" applyFont="0" applyAlignment="0" applyProtection="0"/>
    <xf numFmtId="0" fontId="22" fillId="3" borderId="3" applyNumberFormat="0" applyAlignment="0" applyProtection="0"/>
    <xf numFmtId="0" fontId="22" fillId="27" borderId="3" applyNumberFormat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14" borderId="0" applyNumberFormat="0" applyBorder="0" applyAlignment="0" applyProtection="0"/>
    <xf numFmtId="0" fontId="3" fillId="0" borderId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5" fillId="0" borderId="0">
      <protection locked="0"/>
    </xf>
    <xf numFmtId="0" fontId="1" fillId="0" borderId="0"/>
  </cellStyleXfs>
  <cellXfs count="10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5" fillId="0" borderId="0" xfId="129" applyNumberFormat="1" applyFill="1" applyBorder="1" applyAlignment="1" applyProtection="1"/>
    <xf numFmtId="49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4" fontId="13" fillId="0" borderId="0" xfId="0" applyNumberFormat="1" applyFont="1" applyFill="1" applyBorder="1" applyAlignment="1" applyProtection="1">
      <alignment horizontal="right"/>
    </xf>
    <xf numFmtId="0" fontId="5" fillId="0" borderId="0" xfId="129" applyNumberFormat="1" applyFill="1" applyBorder="1" applyAlignment="1" applyProtection="1">
      <alignment wrapText="1"/>
    </xf>
    <xf numFmtId="0" fontId="7" fillId="0" borderId="0" xfId="129" applyNumberFormat="1" applyFont="1" applyFill="1" applyBorder="1" applyAlignment="1" applyProtection="1"/>
    <xf numFmtId="4" fontId="5" fillId="0" borderId="0" xfId="129" applyNumberFormat="1" applyFill="1" applyBorder="1" applyAlignment="1" applyProtection="1"/>
    <xf numFmtId="3" fontId="13" fillId="0" borderId="14" xfId="0" applyNumberFormat="1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49" fontId="5" fillId="0" borderId="0" xfId="129" applyNumberFormat="1" applyFill="1" applyBorder="1" applyAlignment="1" applyProtection="1">
      <alignment horizontal="center"/>
    </xf>
    <xf numFmtId="164" fontId="9" fillId="0" borderId="0" xfId="0" applyNumberFormat="1" applyFont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" fontId="43" fillId="0" borderId="14" xfId="0" applyNumberFormat="1" applyFont="1" applyBorder="1" applyAlignment="1">
      <alignment horizontal="center" vertical="center"/>
    </xf>
    <xf numFmtId="3" fontId="43" fillId="0" borderId="14" xfId="0" applyNumberFormat="1" applyFont="1" applyBorder="1" applyAlignment="1">
      <alignment vertical="center" wrapText="1"/>
    </xf>
    <xf numFmtId="4" fontId="44" fillId="0" borderId="14" xfId="0" applyNumberFormat="1" applyFont="1" applyBorder="1" applyAlignment="1">
      <alignment horizontal="right" vertical="center"/>
    </xf>
    <xf numFmtId="164" fontId="44" fillId="0" borderId="14" xfId="0" applyNumberFormat="1" applyFont="1" applyBorder="1" applyAlignment="1">
      <alignment horizontal="right" vertical="center"/>
    </xf>
    <xf numFmtId="4" fontId="44" fillId="0" borderId="14" xfId="0" applyNumberFormat="1" applyFont="1" applyFill="1" applyBorder="1" applyAlignment="1" applyProtection="1">
      <alignment vertical="center"/>
    </xf>
    <xf numFmtId="164" fontId="44" fillId="0" borderId="14" xfId="0" applyNumberFormat="1" applyFont="1" applyBorder="1" applyAlignment="1">
      <alignment vertical="center"/>
    </xf>
    <xf numFmtId="0" fontId="43" fillId="0" borderId="14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vertical="center" wrapText="1"/>
    </xf>
    <xf numFmtId="4" fontId="8" fillId="0" borderId="14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4" fontId="8" fillId="0" borderId="14" xfId="0" applyNumberFormat="1" applyFont="1" applyFill="1" applyBorder="1" applyAlignment="1" applyProtection="1">
      <alignment vertical="center"/>
    </xf>
    <xf numFmtId="164" fontId="8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124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right" vertical="center"/>
    </xf>
    <xf numFmtId="0" fontId="8" fillId="0" borderId="14" xfId="102" applyFont="1" applyBorder="1" applyAlignment="1">
      <alignment horizontal="left" vertical="center" wrapText="1"/>
    </xf>
    <xf numFmtId="0" fontId="13" fillId="0" borderId="14" xfId="102" applyFont="1" applyBorder="1" applyAlignment="1">
      <alignment vertical="center" wrapText="1"/>
    </xf>
    <xf numFmtId="1" fontId="43" fillId="0" borderId="14" xfId="0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wrapText="1"/>
    </xf>
    <xf numFmtId="3" fontId="43" fillId="0" borderId="14" xfId="0" applyNumberFormat="1" applyFont="1" applyFill="1" applyBorder="1" applyAlignment="1">
      <alignment vertical="center" wrapText="1"/>
    </xf>
    <xf numFmtId="0" fontId="44" fillId="0" borderId="14" xfId="0" applyFont="1" applyBorder="1" applyAlignment="1">
      <alignment horizontal="center" vertical="center"/>
    </xf>
    <xf numFmtId="0" fontId="44" fillId="0" borderId="14" xfId="0" applyFont="1" applyBorder="1" applyAlignment="1">
      <alignment vertical="center" wrapText="1"/>
    </xf>
    <xf numFmtId="0" fontId="44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4" xfId="0" applyNumberFormat="1" applyFont="1" applyFill="1" applyBorder="1" applyAlignment="1">
      <alignment vertical="center" wrapText="1"/>
    </xf>
    <xf numFmtId="49" fontId="8" fillId="0" borderId="14" xfId="129" applyNumberFormat="1" applyFont="1" applyBorder="1" applyAlignment="1">
      <alignment horizontal="center" vertical="center"/>
    </xf>
    <xf numFmtId="0" fontId="8" fillId="0" borderId="14" xfId="129" applyFont="1" applyBorder="1" applyAlignment="1">
      <alignment vertical="center" wrapText="1"/>
    </xf>
    <xf numFmtId="4" fontId="8" fillId="0" borderId="14" xfId="129" applyNumberFormat="1" applyFont="1" applyBorder="1" applyAlignment="1">
      <alignment vertical="center" wrapText="1"/>
    </xf>
    <xf numFmtId="4" fontId="8" fillId="0" borderId="14" xfId="129" applyNumberFormat="1" applyFont="1" applyBorder="1" applyAlignment="1">
      <alignment horizontal="right" vertical="center"/>
    </xf>
    <xf numFmtId="4" fontId="8" fillId="0" borderId="14" xfId="129" applyNumberFormat="1" applyFont="1" applyFill="1" applyBorder="1" applyAlignment="1" applyProtection="1">
      <alignment vertical="center"/>
    </xf>
    <xf numFmtId="4" fontId="8" fillId="3" borderId="15" xfId="0" applyNumberFormat="1" applyFont="1" applyFill="1" applyBorder="1" applyAlignment="1">
      <alignment horizontal="right" vertical="center" wrapText="1"/>
    </xf>
    <xf numFmtId="0" fontId="45" fillId="0" borderId="0" xfId="129" applyNumberFormat="1" applyFont="1" applyFill="1" applyBorder="1" applyAlignment="1" applyProtection="1"/>
    <xf numFmtId="4" fontId="8" fillId="3" borderId="0" xfId="0" applyNumberFormat="1" applyFont="1" applyFill="1" applyBorder="1" applyAlignment="1">
      <alignment horizontal="right" vertical="center" wrapText="1"/>
    </xf>
    <xf numFmtId="4" fontId="8" fillId="3" borderId="14" xfId="0" applyNumberFormat="1" applyFont="1" applyFill="1" applyBorder="1" applyAlignment="1">
      <alignment horizontal="right" vertical="center" wrapText="1"/>
    </xf>
    <xf numFmtId="0" fontId="8" fillId="0" borderId="0" xfId="127" applyFont="1"/>
    <xf numFmtId="0" fontId="12" fillId="0" borderId="0" xfId="131" applyFont="1" applyAlignment="1">
      <alignment vertical="center"/>
    </xf>
    <xf numFmtId="0" fontId="46" fillId="0" borderId="0" xfId="131" applyFont="1" applyFill="1"/>
    <xf numFmtId="0" fontId="11" fillId="0" borderId="0" xfId="0" applyNumberFormat="1" applyFont="1" applyFill="1" applyBorder="1" applyAlignment="1" applyProtection="1"/>
    <xf numFmtId="0" fontId="5" fillId="0" borderId="0" xfId="129" applyNumberFormat="1" applyFill="1" applyBorder="1" applyAlignment="1" applyProtection="1">
      <alignment horizontal="left"/>
    </xf>
    <xf numFmtId="0" fontId="8" fillId="28" borderId="14" xfId="129" applyFont="1" applyFill="1" applyBorder="1" applyAlignment="1">
      <alignment vertical="center" wrapText="1"/>
    </xf>
    <xf numFmtId="0" fontId="13" fillId="0" borderId="14" xfId="0" applyFont="1" applyBorder="1" applyAlignment="1">
      <alignment wrapText="1"/>
    </xf>
    <xf numFmtId="164" fontId="9" fillId="28" borderId="0" xfId="0" applyNumberFormat="1" applyFont="1" applyFill="1" applyBorder="1" applyAlignment="1">
      <alignment vertical="center"/>
    </xf>
    <xf numFmtId="0" fontId="44" fillId="0" borderId="14" xfId="0" applyFont="1" applyBorder="1" applyAlignment="1">
      <alignment horizontal="center" vertical="center"/>
    </xf>
    <xf numFmtId="0" fontId="47" fillId="0" borderId="14" xfId="0" quotePrefix="1" applyFont="1" applyBorder="1" applyAlignment="1">
      <alignment vertical="center" wrapText="1"/>
    </xf>
    <xf numFmtId="0" fontId="13" fillId="29" borderId="14" xfId="129" applyFont="1" applyFill="1" applyBorder="1" applyAlignment="1">
      <alignment vertical="center" wrapText="1"/>
    </xf>
    <xf numFmtId="4" fontId="47" fillId="29" borderId="14" xfId="129" applyNumberFormat="1" applyFont="1" applyFill="1" applyBorder="1" applyAlignment="1">
      <alignment vertical="center" wrapText="1"/>
    </xf>
    <xf numFmtId="0" fontId="47" fillId="0" borderId="14" xfId="156" applyFont="1" applyBorder="1" applyAlignment="1">
      <alignment wrapText="1"/>
    </xf>
    <xf numFmtId="0" fontId="8" fillId="0" borderId="14" xfId="0" quotePrefix="1" applyFont="1" applyBorder="1" applyAlignment="1">
      <alignment vertical="center" wrapText="1"/>
    </xf>
    <xf numFmtId="49" fontId="44" fillId="30" borderId="14" xfId="129" applyNumberFormat="1" applyFont="1" applyFill="1" applyBorder="1" applyAlignment="1">
      <alignment horizontal="center" vertical="center"/>
    </xf>
    <xf numFmtId="0" fontId="44" fillId="30" borderId="14" xfId="129" applyFont="1" applyFill="1" applyBorder="1" applyAlignment="1">
      <alignment horizontal="left" vertical="center" wrapText="1"/>
    </xf>
    <xf numFmtId="4" fontId="44" fillId="30" borderId="14" xfId="129" applyNumberFormat="1" applyFont="1" applyFill="1" applyBorder="1" applyAlignment="1">
      <alignment horizontal="right" vertical="center"/>
    </xf>
    <xf numFmtId="4" fontId="8" fillId="30" borderId="14" xfId="129" applyNumberFormat="1" applyFont="1" applyFill="1" applyBorder="1" applyAlignment="1">
      <alignment horizontal="right" vertical="center"/>
    </xf>
    <xf numFmtId="4" fontId="8" fillId="30" borderId="14" xfId="129" applyNumberFormat="1" applyFont="1" applyFill="1" applyBorder="1" applyAlignment="1" applyProtection="1">
      <alignment vertical="center"/>
    </xf>
    <xf numFmtId="49" fontId="8" fillId="30" borderId="14" xfId="129" applyNumberFormat="1" applyFont="1" applyFill="1" applyBorder="1" applyAlignment="1">
      <alignment horizontal="center" vertical="center"/>
    </xf>
    <xf numFmtId="0" fontId="44" fillId="30" borderId="14" xfId="129" applyFont="1" applyFill="1" applyBorder="1" applyAlignment="1">
      <alignment vertical="center" wrapText="1"/>
    </xf>
    <xf numFmtId="4" fontId="43" fillId="30" borderId="14" xfId="129" applyNumberFormat="1" applyFont="1" applyFill="1" applyBorder="1" applyAlignment="1">
      <alignment horizontal="right" vertical="center"/>
    </xf>
    <xf numFmtId="4" fontId="13" fillId="30" borderId="14" xfId="129" applyNumberFormat="1" applyFont="1" applyFill="1" applyBorder="1" applyAlignment="1">
      <alignment horizontal="right" vertical="center"/>
    </xf>
    <xf numFmtId="4" fontId="44" fillId="30" borderId="14" xfId="129" applyNumberFormat="1" applyFont="1" applyFill="1" applyBorder="1" applyAlignment="1" applyProtection="1">
      <alignment vertical="center"/>
    </xf>
    <xf numFmtId="49" fontId="44" fillId="31" borderId="14" xfId="129" applyNumberFormat="1" applyFont="1" applyFill="1" applyBorder="1" applyAlignment="1" applyProtection="1">
      <alignment horizontal="center" vertical="center"/>
    </xf>
    <xf numFmtId="0" fontId="44" fillId="31" borderId="14" xfId="129" applyFont="1" applyFill="1" applyBorder="1" applyAlignment="1">
      <alignment vertical="center" wrapText="1"/>
    </xf>
    <xf numFmtId="4" fontId="44" fillId="31" borderId="14" xfId="129" applyNumberFormat="1" applyFont="1" applyFill="1" applyBorder="1" applyAlignment="1">
      <alignment horizontal="right" vertical="center"/>
    </xf>
    <xf numFmtId="4" fontId="44" fillId="31" borderId="14" xfId="129" applyNumberFormat="1" applyFont="1" applyFill="1" applyBorder="1" applyAlignment="1" applyProtection="1">
      <alignment vertical="center"/>
    </xf>
    <xf numFmtId="0" fontId="8" fillId="0" borderId="14" xfId="0" applyFont="1" applyBorder="1" applyAlignment="1">
      <alignment horizontal="left" vertical="center" wrapText="1"/>
    </xf>
    <xf numFmtId="0" fontId="10" fillId="0" borderId="0" xfId="130" applyNumberFormat="1" applyFont="1" applyFill="1" applyAlignment="1" applyProtection="1">
      <alignment horizontal="left" vertical="center" wrapText="1"/>
    </xf>
    <xf numFmtId="0" fontId="10" fillId="0" borderId="0" xfId="131" applyFont="1" applyFill="1" applyAlignment="1">
      <alignment horizontal="left"/>
    </xf>
    <xf numFmtId="0" fontId="4" fillId="0" borderId="14" xfId="126" applyNumberFormat="1" applyFont="1" applyFill="1" applyBorder="1" applyAlignment="1" applyProtection="1">
      <alignment horizontal="center" vertical="center"/>
    </xf>
    <xf numFmtId="0" fontId="12" fillId="0" borderId="0" xfId="146" applyFont="1" applyBorder="1" applyAlignment="1">
      <alignment horizontal="center"/>
    </xf>
    <xf numFmtId="0" fontId="12" fillId="0" borderId="0" xfId="125" applyFont="1" applyFill="1" applyAlignment="1">
      <alignment horizontal="center" vertical="center"/>
    </xf>
    <xf numFmtId="0" fontId="2" fillId="0" borderId="14" xfId="128" applyFont="1" applyBorder="1" applyAlignment="1" applyProtection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2" fillId="0" borderId="14" xfId="146" applyFont="1" applyBorder="1" applyAlignment="1">
      <alignment horizontal="center" vertical="center"/>
    </xf>
    <xf numFmtId="0" fontId="2" fillId="0" borderId="14" xfId="146" applyFont="1" applyBorder="1" applyAlignment="1">
      <alignment horizontal="center" vertical="center" wrapText="1"/>
    </xf>
    <xf numFmtId="0" fontId="13" fillId="0" borderId="0" xfId="131" applyFont="1" applyFill="1" applyAlignment="1">
      <alignment horizontal="left"/>
    </xf>
    <xf numFmtId="0" fontId="12" fillId="0" borderId="0" xfId="0" applyFont="1" applyAlignment="1">
      <alignment horizontal="center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164" fontId="2" fillId="0" borderId="14" xfId="128" applyNumberFormat="1" applyFont="1" applyBorder="1" applyAlignment="1" applyProtection="1">
      <alignment horizontal="center" vertical="center" wrapText="1"/>
    </xf>
  </cellXfs>
  <cellStyles count="157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— акцент1" xfId="7" builtinId="30" customBuiltin="1"/>
    <cellStyle name="20% - Акцент1 2" xfId="8"/>
    <cellStyle name="20% — акцент2" xfId="9" builtinId="34" customBuiltin="1"/>
    <cellStyle name="20% - Акцент2 2" xfId="10"/>
    <cellStyle name="20% — акцент3" xfId="11" builtinId="38" customBuiltin="1"/>
    <cellStyle name="20% - Акцент3 2" xfId="12"/>
    <cellStyle name="20% — акцент4" xfId="13" builtinId="42" customBuiltin="1"/>
    <cellStyle name="20% - Акцент4 2" xfId="14"/>
    <cellStyle name="20% — акцент5" xfId="15" builtinId="46" customBuiltin="1"/>
    <cellStyle name="20% - Акцент5 2" xfId="16"/>
    <cellStyle name="20% — акцент6" xfId="17" builtinId="50" customBuiltin="1"/>
    <cellStyle name="20% - Акцент6 2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— акцент1" xfId="25" builtinId="31" customBuiltin="1"/>
    <cellStyle name="40% - Акцент1 2" xfId="26"/>
    <cellStyle name="40% — акцент2" xfId="27" builtinId="35" customBuiltin="1"/>
    <cellStyle name="40% - Акцент2 2" xfId="28"/>
    <cellStyle name="40% — акцент3" xfId="29" builtinId="39" customBuiltin="1"/>
    <cellStyle name="40% - Акцент3 2" xfId="30"/>
    <cellStyle name="40% — акцент4" xfId="31" builtinId="43" customBuiltin="1"/>
    <cellStyle name="40% - Акцент4 2" xfId="32"/>
    <cellStyle name="40% — акцент5" xfId="33" builtinId="47" customBuiltin="1"/>
    <cellStyle name="40% - Акцент5 2" xfId="34"/>
    <cellStyle name="40% — акцент6" xfId="35" builtinId="51" customBuiltin="1"/>
    <cellStyle name="40% - Акцент6 2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60% — акцент1" xfId="43" builtinId="32" customBuiltin="1"/>
    <cellStyle name="60% - Акцент1 2" xfId="44"/>
    <cellStyle name="60% — акцент2" xfId="45" builtinId="36" customBuiltin="1"/>
    <cellStyle name="60% - Акцент2 2" xfId="46"/>
    <cellStyle name="60% — акцент3" xfId="47" builtinId="40" customBuiltin="1"/>
    <cellStyle name="60% - Акцент3 2" xfId="48"/>
    <cellStyle name="60% — акцент4" xfId="49" builtinId="44" customBuiltin="1"/>
    <cellStyle name="60% - Акцент4 2" xfId="50"/>
    <cellStyle name="60% — акцент5" xfId="51" builtinId="48" customBuiltin="1"/>
    <cellStyle name="60% - Акцент5 2" xfId="52"/>
    <cellStyle name="60% — акцент6" xfId="53" builtinId="52" customBuiltin="1"/>
    <cellStyle name="60% - Акцент6 2" xfId="54"/>
    <cellStyle name="60% – Акцентування1" xfId="55"/>
    <cellStyle name="60% – Акцентування2" xfId="56"/>
    <cellStyle name="60% – Акцентування3" xfId="57"/>
    <cellStyle name="60% – Акцентування4" xfId="58"/>
    <cellStyle name="60% – Акцентування5" xfId="59"/>
    <cellStyle name="60% – Акцентування6" xfId="60"/>
    <cellStyle name="Normal_meresha_07" xfId="61"/>
    <cellStyle name="Акцент1" xfId="62" builtinId="29" customBuiltin="1"/>
    <cellStyle name="Акцент1 2" xfId="63"/>
    <cellStyle name="Акцент2" xfId="64" builtinId="33" customBuiltin="1"/>
    <cellStyle name="Акцент2 2" xfId="65"/>
    <cellStyle name="Акцент3" xfId="66" builtinId="37" customBuiltin="1"/>
    <cellStyle name="Акцент3 2" xfId="67"/>
    <cellStyle name="Акцент4" xfId="68" builtinId="41" customBuiltin="1"/>
    <cellStyle name="Акцент4 2" xfId="69"/>
    <cellStyle name="Акцент5" xfId="70" builtinId="45" customBuiltin="1"/>
    <cellStyle name="Акцент5 2" xfId="71"/>
    <cellStyle name="Акцент6" xfId="72" builtinId="49" customBuiltin="1"/>
    <cellStyle name="Акцент6 2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ід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Добре" xfId="87"/>
    <cellStyle name="Заголовок 1" xfId="88" builtinId="16" customBuiltin="1"/>
    <cellStyle name="Заголовок 2" xfId="89" builtinId="17" customBuiltin="1"/>
    <cellStyle name="Заголовок 3" xfId="90" builtinId="18" customBuiltin="1"/>
    <cellStyle name="Заголовок 4" xfId="91" builtinId="19" customBuiltin="1"/>
    <cellStyle name="Звичайний 10" xfId="92"/>
    <cellStyle name="Звичайний 11" xfId="93"/>
    <cellStyle name="Звичайний 12" xfId="94"/>
    <cellStyle name="Звичайний 13" xfId="95"/>
    <cellStyle name="Звичайний 14" xfId="96"/>
    <cellStyle name="Звичайний 15" xfId="97"/>
    <cellStyle name="Звичайний 16" xfId="98"/>
    <cellStyle name="Звичайний 17" xfId="99"/>
    <cellStyle name="Звичайний 18" xfId="100"/>
    <cellStyle name="Звичайний 19" xfId="101"/>
    <cellStyle name="Звичайний 2" xfId="102"/>
    <cellStyle name="Звичайний 20" xfId="103"/>
    <cellStyle name="Звичайний 3" xfId="104"/>
    <cellStyle name="Звичайний 4" xfId="105"/>
    <cellStyle name="Звичайний 5" xfId="106"/>
    <cellStyle name="Звичайний 6" xfId="107"/>
    <cellStyle name="Звичайний 7" xfId="108"/>
    <cellStyle name="Звичайний 8" xfId="109"/>
    <cellStyle name="Звичайний 9" xfId="110"/>
    <cellStyle name="Звичайний_Додаток _ 3 зм_ни 4575" xfId="111"/>
    <cellStyle name="Зв'язана клітинка" xfId="112"/>
    <cellStyle name="Итог" xfId="113" builtinId="25" customBuiltin="1"/>
    <cellStyle name="Итог 2" xfId="114"/>
    <cellStyle name="Контрольна клітинка" xfId="115"/>
    <cellStyle name="Контрольная ячейка" xfId="116" builtinId="23" customBuiltin="1"/>
    <cellStyle name="Контрольная ячейка 2" xfId="117"/>
    <cellStyle name="Назва" xfId="118"/>
    <cellStyle name="Название" xfId="119" builtinId="15" customBuiltin="1"/>
    <cellStyle name="Название 2" xfId="120"/>
    <cellStyle name="Нейтральный" xfId="121" builtinId="28" customBuiltin="1"/>
    <cellStyle name="Нейтральный 2" xfId="122"/>
    <cellStyle name="Обчислення" xfId="123"/>
    <cellStyle name="Обычный" xfId="0" builtinId="0"/>
    <cellStyle name="Обычный 2" xfId="124"/>
    <cellStyle name="Обычный 3" xfId="156"/>
    <cellStyle name="Обычный 8" xfId="125"/>
    <cellStyle name="Обычный__tmp_73606750015329." xfId="126"/>
    <cellStyle name="Обычный__tmp_73644435022141." xfId="127"/>
    <cellStyle name="Обычный_ZV1PIV98" xfId="128"/>
    <cellStyle name="Обычный_видатки" xfId="129"/>
    <cellStyle name="Обычный_Додатки 3,5,6 на 2021 рік для ОТГ" xfId="130"/>
    <cellStyle name="Обычный_додатки до рішення нова редакція" xfId="131"/>
    <cellStyle name="Підсумок" xfId="132"/>
    <cellStyle name="Плохой" xfId="133" builtinId="27" customBuiltin="1"/>
    <cellStyle name="Плохой 2" xfId="134"/>
    <cellStyle name="Поганий" xfId="135"/>
    <cellStyle name="Пояснение" xfId="136" builtinId="53" customBuiltin="1"/>
    <cellStyle name="Пояснение 2" xfId="137"/>
    <cellStyle name="Примечание" xfId="138" builtinId="10" customBuiltin="1"/>
    <cellStyle name="Примечание 2" xfId="139"/>
    <cellStyle name="Примітка" xfId="140"/>
    <cellStyle name="Результат" xfId="141"/>
    <cellStyle name="Результат 1" xfId="142"/>
    <cellStyle name="Связанная ячейка" xfId="143" builtinId="24" customBuiltin="1"/>
    <cellStyle name="Связанная ячейка 2" xfId="144"/>
    <cellStyle name="Середній" xfId="145"/>
    <cellStyle name="Стиль 1" xfId="146"/>
    <cellStyle name="Текст попередження" xfId="147"/>
    <cellStyle name="Текст пояснення" xfId="148"/>
    <cellStyle name="Текст предупреждения" xfId="149" builtinId="11" customBuiltin="1"/>
    <cellStyle name="Текст предупреждения 2" xfId="150"/>
    <cellStyle name="Тысячи [0]_Розподіл (2)" xfId="151"/>
    <cellStyle name="Тысячи_Розподіл (2)" xfId="152"/>
    <cellStyle name="Хороший" xfId="153" builtinId="26" customBuiltin="1"/>
    <cellStyle name="Хороший 2" xfId="154"/>
    <cellStyle name="Џђћ–…ќ’ќ›‰" xfId="155"/>
  </cellStyles>
  <dxfs count="3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08"/>
  <sheetViews>
    <sheetView showZeros="0" workbookViewId="0">
      <pane xSplit="2" ySplit="9" topLeftCell="C76" activePane="bottomRight" state="frozen"/>
      <selection pane="topRight" activeCell="C1" sqref="C1"/>
      <selection pane="bottomLeft" activeCell="A10" sqref="A10"/>
      <selection pane="bottomRight" activeCell="J3" sqref="J3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3.28515625" customWidth="1"/>
    <col min="7" max="7" width="13.85546875" customWidth="1"/>
    <col min="8" max="8" width="12.5703125" customWidth="1"/>
    <col min="9" max="9" width="8.42578125" customWidth="1"/>
    <col min="10" max="10" width="17.28515625" customWidth="1"/>
    <col min="11" max="11" width="16.5703125" customWidth="1"/>
    <col min="12" max="12" width="8.28515625" customWidth="1"/>
  </cols>
  <sheetData>
    <row r="1" spans="1:12" ht="33.6" customHeight="1" x14ac:dyDescent="0.2">
      <c r="J1" s="86" t="s">
        <v>173</v>
      </c>
      <c r="K1" s="86"/>
    </row>
    <row r="2" spans="1:12" ht="15.75" x14ac:dyDescent="0.25">
      <c r="J2" s="87" t="s">
        <v>227</v>
      </c>
      <c r="K2" s="87"/>
    </row>
    <row r="4" spans="1:12" ht="15.75" x14ac:dyDescent="0.25">
      <c r="A4" s="89" t="s">
        <v>144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ht="15.75" x14ac:dyDescent="0.25">
      <c r="A5" s="89" t="s">
        <v>216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2">
      <c r="L6" s="57" t="s">
        <v>5</v>
      </c>
    </row>
    <row r="7" spans="1:12" ht="11.45" customHeight="1" x14ac:dyDescent="0.2">
      <c r="A7" s="94" t="s">
        <v>43</v>
      </c>
      <c r="B7" s="95" t="s">
        <v>44</v>
      </c>
      <c r="C7" s="88" t="s">
        <v>45</v>
      </c>
      <c r="D7" s="88"/>
      <c r="E7" s="88"/>
      <c r="F7" s="88" t="s">
        <v>46</v>
      </c>
      <c r="G7" s="88"/>
      <c r="H7" s="88"/>
      <c r="I7" s="88"/>
      <c r="J7" s="88" t="s">
        <v>47</v>
      </c>
      <c r="K7" s="88"/>
      <c r="L7" s="88"/>
    </row>
    <row r="8" spans="1:12" ht="28.15" customHeight="1" x14ac:dyDescent="0.2">
      <c r="A8" s="94"/>
      <c r="B8" s="95"/>
      <c r="C8" s="91" t="s">
        <v>198</v>
      </c>
      <c r="D8" s="91" t="s">
        <v>48</v>
      </c>
      <c r="E8" s="91" t="s">
        <v>49</v>
      </c>
      <c r="F8" s="91" t="s">
        <v>198</v>
      </c>
      <c r="G8" s="91" t="s">
        <v>199</v>
      </c>
      <c r="H8" s="91" t="s">
        <v>48</v>
      </c>
      <c r="I8" s="91" t="s">
        <v>49</v>
      </c>
      <c r="J8" s="91" t="s">
        <v>198</v>
      </c>
      <c r="K8" s="91" t="s">
        <v>48</v>
      </c>
      <c r="L8" s="91" t="s">
        <v>50</v>
      </c>
    </row>
    <row r="9" spans="1:12" ht="33" customHeight="1" x14ac:dyDescent="0.2">
      <c r="A9" s="94"/>
      <c r="B9" s="95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s="2" customFormat="1" ht="19.5" customHeight="1" x14ac:dyDescent="0.2">
      <c r="A10" s="17">
        <v>10000000</v>
      </c>
      <c r="B10" s="18" t="s">
        <v>7</v>
      </c>
      <c r="C10" s="19">
        <f>C11+C19+C25+C31+C48</f>
        <v>54789140</v>
      </c>
      <c r="D10" s="19">
        <f>D11+D19+D25+D31+D48</f>
        <v>55503652.020000003</v>
      </c>
      <c r="E10" s="19">
        <f>D10/C10*100</f>
        <v>101.30411249382634</v>
      </c>
      <c r="F10" s="19">
        <f>F11+F19+F25+F31+F48</f>
        <v>7200</v>
      </c>
      <c r="G10" s="19">
        <f>G11+G19+G25+G31+G48</f>
        <v>7200</v>
      </c>
      <c r="H10" s="19">
        <f>H11+H19+H25+H31+H48</f>
        <v>10034.09</v>
      </c>
      <c r="I10" s="20">
        <f>IF(G10=0,0,H10/G10*100)</f>
        <v>139.36236111111111</v>
      </c>
      <c r="J10" s="21">
        <f t="shared" ref="J10:K28" si="0">C10+G10</f>
        <v>54796340</v>
      </c>
      <c r="K10" s="21">
        <f t="shared" si="0"/>
        <v>55513686.110000007</v>
      </c>
      <c r="L10" s="22">
        <f>IF(J10=0,0,K10/J10*100)</f>
        <v>101.30911318164681</v>
      </c>
    </row>
    <row r="11" spans="1:12" s="2" customFormat="1" ht="27" customHeight="1" x14ac:dyDescent="0.2">
      <c r="A11" s="17">
        <v>11000000</v>
      </c>
      <c r="B11" s="18" t="s">
        <v>8</v>
      </c>
      <c r="C11" s="19">
        <f>C12</f>
        <v>29511370</v>
      </c>
      <c r="D11" s="19">
        <f>D12</f>
        <v>30169883.580000002</v>
      </c>
      <c r="E11" s="19">
        <f>E12</f>
        <v>102.23138939330842</v>
      </c>
      <c r="F11" s="19"/>
      <c r="G11" s="19">
        <f>G12+G22</f>
        <v>0</v>
      </c>
      <c r="H11" s="19">
        <f>H12+H22</f>
        <v>0</v>
      </c>
      <c r="I11" s="20">
        <f t="shared" ref="I11:I79" si="1">IF(G11=0,0,H11/G11*100)</f>
        <v>0</v>
      </c>
      <c r="J11" s="21">
        <f t="shared" si="0"/>
        <v>29511370</v>
      </c>
      <c r="K11" s="21">
        <f t="shared" si="0"/>
        <v>30169883.580000002</v>
      </c>
      <c r="L11" s="22">
        <f t="shared" ref="L11:L79" si="2">IF(J11=0,0,K11/J11*100)</f>
        <v>102.23138939330842</v>
      </c>
    </row>
    <row r="12" spans="1:12" s="2" customFormat="1" ht="18.600000000000001" customHeight="1" x14ac:dyDescent="0.2">
      <c r="A12" s="17">
        <v>11010000</v>
      </c>
      <c r="B12" s="23" t="s">
        <v>9</v>
      </c>
      <c r="C12" s="19">
        <f>SUM(C13:C16)</f>
        <v>29511370</v>
      </c>
      <c r="D12" s="19">
        <f>SUM(D13:D18)</f>
        <v>30169883.580000002</v>
      </c>
      <c r="E12" s="20">
        <f t="shared" ref="E12:E21" si="3">D12/C12*100</f>
        <v>102.23138939330842</v>
      </c>
      <c r="F12" s="19"/>
      <c r="G12" s="19">
        <f>SUM(G13:G21)</f>
        <v>0</v>
      </c>
      <c r="H12" s="19">
        <f>SUM(H13:H21)</f>
        <v>0</v>
      </c>
      <c r="I12" s="20">
        <f t="shared" si="1"/>
        <v>0</v>
      </c>
      <c r="J12" s="21">
        <f t="shared" si="0"/>
        <v>29511370</v>
      </c>
      <c r="K12" s="21">
        <f t="shared" si="0"/>
        <v>30169883.580000002</v>
      </c>
      <c r="L12" s="22">
        <f t="shared" si="2"/>
        <v>102.23138939330842</v>
      </c>
    </row>
    <row r="13" spans="1:12" ht="38.25" customHeight="1" x14ac:dyDescent="0.2">
      <c r="A13" s="24">
        <v>11010100</v>
      </c>
      <c r="B13" s="25" t="s">
        <v>53</v>
      </c>
      <c r="C13" s="26">
        <v>25935570</v>
      </c>
      <c r="D13" s="26">
        <v>26387264.82</v>
      </c>
      <c r="E13" s="27">
        <f t="shared" si="3"/>
        <v>101.74160359691342</v>
      </c>
      <c r="F13" s="28"/>
      <c r="G13" s="28"/>
      <c r="H13" s="28"/>
      <c r="I13" s="27">
        <f t="shared" si="1"/>
        <v>0</v>
      </c>
      <c r="J13" s="28">
        <f t="shared" si="0"/>
        <v>25935570</v>
      </c>
      <c r="K13" s="28">
        <f t="shared" si="0"/>
        <v>26387264.82</v>
      </c>
      <c r="L13" s="29">
        <f t="shared" si="2"/>
        <v>101.74160359691342</v>
      </c>
    </row>
    <row r="14" spans="1:12" ht="39.75" customHeight="1" x14ac:dyDescent="0.2">
      <c r="A14" s="24">
        <v>11010400</v>
      </c>
      <c r="B14" s="25" t="s">
        <v>54</v>
      </c>
      <c r="C14" s="26">
        <v>1800000</v>
      </c>
      <c r="D14" s="26">
        <v>1782165.92</v>
      </c>
      <c r="E14" s="27">
        <f t="shared" si="3"/>
        <v>99.009217777777764</v>
      </c>
      <c r="F14" s="28"/>
      <c r="G14" s="28"/>
      <c r="H14" s="28"/>
      <c r="I14" s="27">
        <f t="shared" si="1"/>
        <v>0</v>
      </c>
      <c r="J14" s="28">
        <f t="shared" si="0"/>
        <v>1800000</v>
      </c>
      <c r="K14" s="28">
        <f t="shared" si="0"/>
        <v>1782165.92</v>
      </c>
      <c r="L14" s="29">
        <f t="shared" si="2"/>
        <v>99.009217777777764</v>
      </c>
    </row>
    <row r="15" spans="1:12" ht="38.25" customHeight="1" x14ac:dyDescent="0.2">
      <c r="A15" s="30">
        <v>11010500</v>
      </c>
      <c r="B15" s="31" t="s">
        <v>55</v>
      </c>
      <c r="C15" s="26">
        <v>1400000</v>
      </c>
      <c r="D15" s="26">
        <v>1222883.4099999999</v>
      </c>
      <c r="E15" s="27">
        <f t="shared" si="3"/>
        <v>87.348814999999988</v>
      </c>
      <c r="F15" s="28"/>
      <c r="G15" s="28"/>
      <c r="H15" s="28"/>
      <c r="I15" s="27">
        <f t="shared" si="1"/>
        <v>0</v>
      </c>
      <c r="J15" s="28">
        <f t="shared" si="0"/>
        <v>1400000</v>
      </c>
      <c r="K15" s="28">
        <f t="shared" si="0"/>
        <v>1222883.4099999999</v>
      </c>
      <c r="L15" s="29">
        <f t="shared" si="2"/>
        <v>87.348814999999988</v>
      </c>
    </row>
    <row r="16" spans="1:12" ht="25.5" customHeight="1" x14ac:dyDescent="0.2">
      <c r="A16" s="30">
        <v>11011200</v>
      </c>
      <c r="B16" s="69" t="s">
        <v>202</v>
      </c>
      <c r="C16" s="26">
        <v>375800</v>
      </c>
      <c r="D16" s="26">
        <v>489385.39</v>
      </c>
      <c r="E16" s="27">
        <f t="shared" si="3"/>
        <v>130.2249574241618</v>
      </c>
      <c r="F16" s="28"/>
      <c r="G16" s="28"/>
      <c r="H16" s="28"/>
      <c r="I16" s="27"/>
      <c r="J16" s="28">
        <f t="shared" si="0"/>
        <v>375800</v>
      </c>
      <c r="K16" s="28">
        <f t="shared" si="0"/>
        <v>489385.39</v>
      </c>
      <c r="L16" s="29">
        <f t="shared" si="2"/>
        <v>130.2249574241618</v>
      </c>
    </row>
    <row r="17" spans="1:12" ht="36" customHeight="1" x14ac:dyDescent="0.2">
      <c r="A17" s="30">
        <v>11011300</v>
      </c>
      <c r="B17" s="69" t="s">
        <v>203</v>
      </c>
      <c r="C17" s="26"/>
      <c r="D17" s="26">
        <v>249784.04</v>
      </c>
      <c r="E17" s="27"/>
      <c r="F17" s="28"/>
      <c r="G17" s="28"/>
      <c r="H17" s="28"/>
      <c r="I17" s="27"/>
      <c r="J17" s="28"/>
      <c r="K17" s="28">
        <f t="shared" si="0"/>
        <v>249784.04</v>
      </c>
      <c r="L17" s="29"/>
    </row>
    <row r="18" spans="1:12" ht="38.25" customHeight="1" x14ac:dyDescent="0.2">
      <c r="A18" s="30">
        <v>11011500</v>
      </c>
      <c r="B18" s="69" t="s">
        <v>217</v>
      </c>
      <c r="C18" s="26"/>
      <c r="D18" s="26">
        <v>38400</v>
      </c>
      <c r="E18" s="27"/>
      <c r="F18" s="28"/>
      <c r="G18" s="28"/>
      <c r="H18" s="28"/>
      <c r="I18" s="27"/>
      <c r="J18" s="28"/>
      <c r="K18" s="28">
        <f t="shared" si="0"/>
        <v>38400</v>
      </c>
      <c r="L18" s="29"/>
    </row>
    <row r="19" spans="1:12" ht="24" customHeight="1" x14ac:dyDescent="0.2">
      <c r="A19" s="17">
        <v>13000000</v>
      </c>
      <c r="B19" s="18" t="s">
        <v>56</v>
      </c>
      <c r="C19" s="19">
        <f>C20</f>
        <v>150000</v>
      </c>
      <c r="D19" s="19">
        <f>D20+D23</f>
        <v>261055.59000000003</v>
      </c>
      <c r="E19" s="20">
        <f t="shared" si="3"/>
        <v>174.03706</v>
      </c>
      <c r="F19" s="21"/>
      <c r="G19" s="21"/>
      <c r="H19" s="21"/>
      <c r="I19" s="20">
        <f t="shared" si="1"/>
        <v>0</v>
      </c>
      <c r="J19" s="21">
        <f t="shared" si="0"/>
        <v>150000</v>
      </c>
      <c r="K19" s="21">
        <f t="shared" si="0"/>
        <v>261055.59000000003</v>
      </c>
      <c r="L19" s="22">
        <f t="shared" si="2"/>
        <v>174.03706</v>
      </c>
    </row>
    <row r="20" spans="1:12" s="2" customFormat="1" ht="27" customHeight="1" x14ac:dyDescent="0.2">
      <c r="A20" s="17">
        <v>13010000</v>
      </c>
      <c r="B20" s="23" t="s">
        <v>57</v>
      </c>
      <c r="C20" s="21">
        <f>C21+C22</f>
        <v>150000</v>
      </c>
      <c r="D20" s="21">
        <f>D21+D22</f>
        <v>261055.59000000003</v>
      </c>
      <c r="E20" s="20">
        <f t="shared" si="3"/>
        <v>174.03706</v>
      </c>
      <c r="F20" s="21"/>
      <c r="G20" s="21"/>
      <c r="H20" s="21"/>
      <c r="I20" s="20">
        <f t="shared" si="1"/>
        <v>0</v>
      </c>
      <c r="J20" s="21">
        <f t="shared" si="0"/>
        <v>150000</v>
      </c>
      <c r="K20" s="21">
        <f t="shared" si="0"/>
        <v>261055.59000000003</v>
      </c>
      <c r="L20" s="22">
        <f t="shared" si="2"/>
        <v>174.03706</v>
      </c>
    </row>
    <row r="21" spans="1:12" ht="36" customHeight="1" x14ac:dyDescent="0.2">
      <c r="A21" s="24">
        <v>13010100</v>
      </c>
      <c r="B21" s="31" t="s">
        <v>58</v>
      </c>
      <c r="C21" s="26">
        <v>100000</v>
      </c>
      <c r="D21" s="26">
        <v>123027.58</v>
      </c>
      <c r="E21" s="27">
        <f t="shared" si="3"/>
        <v>123.02758</v>
      </c>
      <c r="F21" s="28"/>
      <c r="G21" s="28"/>
      <c r="H21" s="28"/>
      <c r="I21" s="27">
        <f t="shared" si="1"/>
        <v>0</v>
      </c>
      <c r="J21" s="28">
        <f t="shared" si="0"/>
        <v>100000</v>
      </c>
      <c r="K21" s="28">
        <f t="shared" si="0"/>
        <v>123027.58</v>
      </c>
      <c r="L21" s="29">
        <f t="shared" si="2"/>
        <v>123.02758</v>
      </c>
    </row>
    <row r="22" spans="1:12" ht="65.25" customHeight="1" x14ac:dyDescent="0.2">
      <c r="A22" s="24">
        <v>13010200</v>
      </c>
      <c r="B22" s="32" t="s">
        <v>59</v>
      </c>
      <c r="C22" s="26">
        <v>50000</v>
      </c>
      <c r="D22" s="26">
        <v>138028.01</v>
      </c>
      <c r="E22" s="27">
        <f>D22/C22*100</f>
        <v>276.05601999999999</v>
      </c>
      <c r="F22" s="19"/>
      <c r="G22" s="19">
        <f>SUM(G23:G31)</f>
        <v>0</v>
      </c>
      <c r="H22" s="19">
        <f>SUM(H23:H31)</f>
        <v>0</v>
      </c>
      <c r="I22" s="20">
        <f t="shared" si="1"/>
        <v>0</v>
      </c>
      <c r="J22" s="28">
        <f t="shared" si="0"/>
        <v>50000</v>
      </c>
      <c r="K22" s="28">
        <f t="shared" si="0"/>
        <v>138028.01</v>
      </c>
      <c r="L22" s="29">
        <f t="shared" si="2"/>
        <v>276.05601999999999</v>
      </c>
    </row>
    <row r="23" spans="1:12" ht="17.25" hidden="1" customHeight="1" x14ac:dyDescent="0.2">
      <c r="A23" s="17">
        <v>13030000</v>
      </c>
      <c r="B23" s="23" t="s">
        <v>60</v>
      </c>
      <c r="C23" s="19"/>
      <c r="D23" s="19">
        <f>D24</f>
        <v>0</v>
      </c>
      <c r="E23" s="20"/>
      <c r="F23" s="21"/>
      <c r="G23" s="21"/>
      <c r="H23" s="21"/>
      <c r="I23" s="20">
        <f t="shared" si="1"/>
        <v>0</v>
      </c>
      <c r="J23" s="21">
        <f t="shared" si="0"/>
        <v>0</v>
      </c>
      <c r="K23" s="21">
        <f t="shared" si="0"/>
        <v>0</v>
      </c>
      <c r="L23" s="22">
        <f t="shared" si="2"/>
        <v>0</v>
      </c>
    </row>
    <row r="24" spans="1:12" ht="38.25" hidden="1" customHeight="1" x14ac:dyDescent="0.2">
      <c r="A24" s="24">
        <v>13030100</v>
      </c>
      <c r="B24" s="31" t="s">
        <v>61</v>
      </c>
      <c r="C24" s="26"/>
      <c r="D24" s="26"/>
      <c r="E24" s="27"/>
      <c r="F24" s="28"/>
      <c r="G24" s="28"/>
      <c r="H24" s="28"/>
      <c r="I24" s="27">
        <f t="shared" si="1"/>
        <v>0</v>
      </c>
      <c r="J24" s="21">
        <f t="shared" si="0"/>
        <v>0</v>
      </c>
      <c r="K24" s="28">
        <f t="shared" si="0"/>
        <v>0</v>
      </c>
      <c r="L24" s="29">
        <f t="shared" si="2"/>
        <v>0</v>
      </c>
    </row>
    <row r="25" spans="1:12" x14ac:dyDescent="0.2">
      <c r="A25" s="17">
        <v>14000000</v>
      </c>
      <c r="B25" s="23" t="s">
        <v>62</v>
      </c>
      <c r="C25" s="19">
        <f>C26+C28+C30</f>
        <v>2703740</v>
      </c>
      <c r="D25" s="19">
        <f>D26+D28+D30</f>
        <v>3081501.3</v>
      </c>
      <c r="E25" s="20">
        <f t="shared" ref="E25:E39" si="4">D25/C25*100</f>
        <v>113.97180572096428</v>
      </c>
      <c r="F25" s="21"/>
      <c r="G25" s="21"/>
      <c r="H25" s="21"/>
      <c r="I25" s="20">
        <f t="shared" si="1"/>
        <v>0</v>
      </c>
      <c r="J25" s="21">
        <f t="shared" si="0"/>
        <v>2703740</v>
      </c>
      <c r="K25" s="21">
        <f t="shared" si="0"/>
        <v>3081501.3</v>
      </c>
      <c r="L25" s="22">
        <f t="shared" si="2"/>
        <v>113.97180572096428</v>
      </c>
    </row>
    <row r="26" spans="1:12" ht="25.5" customHeight="1" x14ac:dyDescent="0.2">
      <c r="A26" s="17">
        <v>14020000</v>
      </c>
      <c r="B26" s="23" t="s">
        <v>63</v>
      </c>
      <c r="C26" s="19">
        <f>C27</f>
        <v>55000</v>
      </c>
      <c r="D26" s="19">
        <f>D27</f>
        <v>114683</v>
      </c>
      <c r="E26" s="20">
        <f t="shared" si="4"/>
        <v>208.51454545454544</v>
      </c>
      <c r="F26" s="21"/>
      <c r="G26" s="21"/>
      <c r="H26" s="21"/>
      <c r="I26" s="20">
        <f t="shared" si="1"/>
        <v>0</v>
      </c>
      <c r="J26" s="21">
        <f t="shared" si="0"/>
        <v>55000</v>
      </c>
      <c r="K26" s="21">
        <f t="shared" si="0"/>
        <v>114683</v>
      </c>
      <c r="L26" s="22">
        <f t="shared" si="2"/>
        <v>208.51454545454544</v>
      </c>
    </row>
    <row r="27" spans="1:12" ht="13.15" customHeight="1" x14ac:dyDescent="0.2">
      <c r="A27" s="24">
        <v>14021900</v>
      </c>
      <c r="B27" s="31" t="s">
        <v>64</v>
      </c>
      <c r="C27" s="26">
        <v>55000</v>
      </c>
      <c r="D27" s="26">
        <v>114683</v>
      </c>
      <c r="E27" s="27">
        <f t="shared" si="4"/>
        <v>208.51454545454544</v>
      </c>
      <c r="F27" s="28"/>
      <c r="G27" s="28"/>
      <c r="H27" s="28"/>
      <c r="I27" s="27">
        <f t="shared" si="1"/>
        <v>0</v>
      </c>
      <c r="J27" s="28">
        <f t="shared" si="0"/>
        <v>55000</v>
      </c>
      <c r="K27" s="28">
        <f t="shared" si="0"/>
        <v>114683</v>
      </c>
      <c r="L27" s="29">
        <f t="shared" si="2"/>
        <v>208.51454545454544</v>
      </c>
    </row>
    <row r="28" spans="1:12" s="2" customFormat="1" ht="25.5" x14ac:dyDescent="0.2">
      <c r="A28" s="17">
        <v>14030000</v>
      </c>
      <c r="B28" s="23" t="s">
        <v>65</v>
      </c>
      <c r="C28" s="19">
        <f>C29</f>
        <v>566500</v>
      </c>
      <c r="D28" s="19">
        <f>D29</f>
        <v>726229.95</v>
      </c>
      <c r="E28" s="20">
        <f t="shared" si="4"/>
        <v>128.1959311562224</v>
      </c>
      <c r="F28" s="21"/>
      <c r="G28" s="21"/>
      <c r="H28" s="21"/>
      <c r="I28" s="20">
        <f t="shared" si="1"/>
        <v>0</v>
      </c>
      <c r="J28" s="21">
        <f t="shared" si="0"/>
        <v>566500</v>
      </c>
      <c r="K28" s="21">
        <f t="shared" si="0"/>
        <v>726229.95</v>
      </c>
      <c r="L28" s="22">
        <f t="shared" si="2"/>
        <v>128.1959311562224</v>
      </c>
    </row>
    <row r="29" spans="1:12" s="2" customFormat="1" x14ac:dyDescent="0.2">
      <c r="A29" s="24">
        <v>14031900</v>
      </c>
      <c r="B29" s="31" t="s">
        <v>64</v>
      </c>
      <c r="C29" s="26">
        <v>566500</v>
      </c>
      <c r="D29" s="26">
        <v>726229.95</v>
      </c>
      <c r="E29" s="27">
        <f t="shared" si="4"/>
        <v>128.1959311562224</v>
      </c>
      <c r="F29" s="28"/>
      <c r="G29" s="28"/>
      <c r="H29" s="28"/>
      <c r="I29" s="27">
        <f t="shared" si="1"/>
        <v>0</v>
      </c>
      <c r="J29" s="28">
        <f t="shared" ref="J29:K43" si="5">C29+G29</f>
        <v>566500</v>
      </c>
      <c r="K29" s="28">
        <f t="shared" si="5"/>
        <v>726229.95</v>
      </c>
      <c r="L29" s="29">
        <f t="shared" si="2"/>
        <v>128.1959311562224</v>
      </c>
    </row>
    <row r="30" spans="1:12" ht="24" customHeight="1" x14ac:dyDescent="0.2">
      <c r="A30" s="17">
        <v>14040000</v>
      </c>
      <c r="B30" s="23" t="s">
        <v>66</v>
      </c>
      <c r="C30" s="21">
        <v>2082240</v>
      </c>
      <c r="D30" s="19">
        <v>2240588.35</v>
      </c>
      <c r="E30" s="20">
        <f t="shared" si="4"/>
        <v>107.60471175272784</v>
      </c>
      <c r="F30" s="21"/>
      <c r="G30" s="21"/>
      <c r="H30" s="21"/>
      <c r="I30" s="20">
        <f t="shared" si="1"/>
        <v>0</v>
      </c>
      <c r="J30" s="21">
        <f t="shared" si="5"/>
        <v>2082240</v>
      </c>
      <c r="K30" s="21">
        <f t="shared" si="5"/>
        <v>2240588.35</v>
      </c>
      <c r="L30" s="22">
        <f t="shared" si="2"/>
        <v>107.60471175272784</v>
      </c>
    </row>
    <row r="31" spans="1:12" ht="16.5" customHeight="1" x14ac:dyDescent="0.2">
      <c r="A31" s="17">
        <v>18000000</v>
      </c>
      <c r="B31" s="23" t="s">
        <v>67</v>
      </c>
      <c r="C31" s="19">
        <f>C32+C41+C44+C42</f>
        <v>22424030</v>
      </c>
      <c r="D31" s="19">
        <f>D32+D43+D44</f>
        <v>21991211.550000001</v>
      </c>
      <c r="E31" s="20">
        <f t="shared" si="4"/>
        <v>98.069845384616414</v>
      </c>
      <c r="F31" s="21"/>
      <c r="G31" s="21"/>
      <c r="H31" s="21"/>
      <c r="I31" s="20">
        <f t="shared" si="1"/>
        <v>0</v>
      </c>
      <c r="J31" s="21">
        <f t="shared" si="5"/>
        <v>22424030</v>
      </c>
      <c r="K31" s="21">
        <f t="shared" si="5"/>
        <v>21991211.550000001</v>
      </c>
      <c r="L31" s="22">
        <f t="shared" si="2"/>
        <v>98.069845384616414</v>
      </c>
    </row>
    <row r="32" spans="1:12" x14ac:dyDescent="0.2">
      <c r="A32" s="17">
        <v>18010000</v>
      </c>
      <c r="B32" s="23" t="s">
        <v>68</v>
      </c>
      <c r="C32" s="21">
        <f>SUM(C33:C40)</f>
        <v>3460000</v>
      </c>
      <c r="D32" s="21">
        <f>SUM(D33:D42)</f>
        <v>3579095.7700000005</v>
      </c>
      <c r="E32" s="20">
        <f t="shared" si="4"/>
        <v>103.44207427745667</v>
      </c>
      <c r="F32" s="21"/>
      <c r="G32" s="21"/>
      <c r="H32" s="21"/>
      <c r="I32" s="20">
        <f>IF(G32=0,0,H32/G32*100)</f>
        <v>0</v>
      </c>
      <c r="J32" s="21">
        <f t="shared" si="5"/>
        <v>3460000</v>
      </c>
      <c r="K32" s="21">
        <f t="shared" si="5"/>
        <v>3579095.7700000005</v>
      </c>
      <c r="L32" s="22">
        <f t="shared" si="2"/>
        <v>103.44207427745667</v>
      </c>
    </row>
    <row r="33" spans="1:12" ht="49.5" customHeight="1" x14ac:dyDescent="0.2">
      <c r="A33" s="24">
        <v>18010100</v>
      </c>
      <c r="B33" s="31" t="s">
        <v>71</v>
      </c>
      <c r="C33" s="28">
        <v>1000</v>
      </c>
      <c r="D33" s="28"/>
      <c r="E33" s="27">
        <f t="shared" si="4"/>
        <v>0</v>
      </c>
      <c r="F33" s="21"/>
      <c r="G33" s="21"/>
      <c r="H33" s="21"/>
      <c r="I33" s="20"/>
      <c r="J33" s="21"/>
      <c r="K33" s="21"/>
      <c r="L33" s="22"/>
    </row>
    <row r="34" spans="1:12" ht="60" customHeight="1" x14ac:dyDescent="0.2">
      <c r="A34" s="24">
        <v>18010200</v>
      </c>
      <c r="B34" s="31" t="s">
        <v>69</v>
      </c>
      <c r="C34" s="28">
        <v>290000</v>
      </c>
      <c r="D34" s="28">
        <v>651438.27</v>
      </c>
      <c r="E34" s="27">
        <f t="shared" si="4"/>
        <v>224.63388620689656</v>
      </c>
      <c r="F34" s="28"/>
      <c r="G34" s="28"/>
      <c r="H34" s="26"/>
      <c r="I34" s="27">
        <f t="shared" si="1"/>
        <v>0</v>
      </c>
      <c r="J34" s="28">
        <f t="shared" si="5"/>
        <v>290000</v>
      </c>
      <c r="K34" s="28">
        <f>D34+H34</f>
        <v>651438.27</v>
      </c>
      <c r="L34" s="29">
        <f t="shared" si="2"/>
        <v>224.63388620689656</v>
      </c>
    </row>
    <row r="35" spans="1:12" ht="48" customHeight="1" x14ac:dyDescent="0.2">
      <c r="A35" s="24">
        <v>18010300</v>
      </c>
      <c r="B35" s="31" t="s">
        <v>70</v>
      </c>
      <c r="C35" s="26">
        <v>832000</v>
      </c>
      <c r="D35" s="26">
        <v>822559.55</v>
      </c>
      <c r="E35" s="27">
        <f t="shared" si="4"/>
        <v>98.865330528846158</v>
      </c>
      <c r="F35" s="21"/>
      <c r="G35" s="21"/>
      <c r="H35" s="21"/>
      <c r="I35" s="20">
        <f t="shared" si="1"/>
        <v>0</v>
      </c>
      <c r="J35" s="28">
        <f t="shared" si="5"/>
        <v>832000</v>
      </c>
      <c r="K35" s="28">
        <f>D35+H35</f>
        <v>822559.55</v>
      </c>
      <c r="L35" s="22">
        <f t="shared" si="2"/>
        <v>98.865330528846158</v>
      </c>
    </row>
    <row r="36" spans="1:12" s="2" customFormat="1" ht="50.25" customHeight="1" x14ac:dyDescent="0.2">
      <c r="A36" s="24">
        <v>18010400</v>
      </c>
      <c r="B36" s="31" t="s">
        <v>71</v>
      </c>
      <c r="C36" s="26">
        <v>187000</v>
      </c>
      <c r="D36" s="26">
        <v>128676.11</v>
      </c>
      <c r="E36" s="27">
        <f t="shared" si="4"/>
        <v>68.810754010695192</v>
      </c>
      <c r="F36" s="19"/>
      <c r="G36" s="19">
        <f>SUM(G37:G39)</f>
        <v>0</v>
      </c>
      <c r="H36" s="19">
        <f>SUM(H37:H39)</f>
        <v>0</v>
      </c>
      <c r="I36" s="20">
        <f t="shared" si="1"/>
        <v>0</v>
      </c>
      <c r="J36" s="28">
        <f t="shared" si="5"/>
        <v>187000</v>
      </c>
      <c r="K36" s="28">
        <f>D36+H36</f>
        <v>128676.11</v>
      </c>
      <c r="L36" s="29">
        <f t="shared" si="2"/>
        <v>68.810754010695192</v>
      </c>
    </row>
    <row r="37" spans="1:12" s="2" customFormat="1" ht="14.45" customHeight="1" x14ac:dyDescent="0.2">
      <c r="A37" s="24">
        <v>18010500</v>
      </c>
      <c r="B37" s="31" t="s">
        <v>72</v>
      </c>
      <c r="C37" s="26">
        <v>690000</v>
      </c>
      <c r="D37" s="26">
        <v>450182.04</v>
      </c>
      <c r="E37" s="27">
        <f t="shared" si="4"/>
        <v>65.243773913043484</v>
      </c>
      <c r="F37" s="28"/>
      <c r="G37" s="28"/>
      <c r="H37" s="28"/>
      <c r="I37" s="27">
        <f t="shared" si="1"/>
        <v>0</v>
      </c>
      <c r="J37" s="28">
        <f t="shared" si="5"/>
        <v>690000</v>
      </c>
      <c r="K37" s="28">
        <f>D37+H37</f>
        <v>450182.04</v>
      </c>
      <c r="L37" s="29">
        <f t="shared" si="2"/>
        <v>65.243773913043484</v>
      </c>
    </row>
    <row r="38" spans="1:12" ht="14.45" customHeight="1" x14ac:dyDescent="0.2">
      <c r="A38" s="24">
        <v>18010600</v>
      </c>
      <c r="B38" s="31" t="s">
        <v>73</v>
      </c>
      <c r="C38" s="26">
        <v>99000</v>
      </c>
      <c r="D38" s="26">
        <v>70270.02</v>
      </c>
      <c r="E38" s="27">
        <f t="shared" si="4"/>
        <v>70.979818181818189</v>
      </c>
      <c r="F38" s="28"/>
      <c r="G38" s="28"/>
      <c r="H38" s="28"/>
      <c r="I38" s="27">
        <f t="shared" si="1"/>
        <v>0</v>
      </c>
      <c r="J38" s="28">
        <f t="shared" si="5"/>
        <v>99000</v>
      </c>
      <c r="K38" s="28">
        <f t="shared" si="5"/>
        <v>70270.02</v>
      </c>
      <c r="L38" s="29">
        <f t="shared" si="2"/>
        <v>70.979818181818189</v>
      </c>
    </row>
    <row r="39" spans="1:12" ht="16.899999999999999" customHeight="1" x14ac:dyDescent="0.2">
      <c r="A39" s="24">
        <v>18010700</v>
      </c>
      <c r="B39" s="31" t="s">
        <v>74</v>
      </c>
      <c r="C39" s="26">
        <v>1004000</v>
      </c>
      <c r="D39" s="26">
        <v>1112016.3600000001</v>
      </c>
      <c r="E39" s="27">
        <f t="shared" si="4"/>
        <v>110.75860159362551</v>
      </c>
      <c r="F39" s="28"/>
      <c r="G39" s="28"/>
      <c r="H39" s="28"/>
      <c r="I39" s="27">
        <f t="shared" si="1"/>
        <v>0</v>
      </c>
      <c r="J39" s="28">
        <f t="shared" si="5"/>
        <v>1004000</v>
      </c>
      <c r="K39" s="28">
        <f t="shared" si="5"/>
        <v>1112016.3600000001</v>
      </c>
      <c r="L39" s="29">
        <f t="shared" si="2"/>
        <v>110.75860159362551</v>
      </c>
    </row>
    <row r="40" spans="1:12" x14ac:dyDescent="0.2">
      <c r="A40" s="24">
        <v>18010900</v>
      </c>
      <c r="B40" s="31" t="s">
        <v>75</v>
      </c>
      <c r="C40" s="26">
        <v>357000</v>
      </c>
      <c r="D40" s="26">
        <v>284183.42</v>
      </c>
      <c r="E40" s="27">
        <f>D40/C40*100</f>
        <v>79.603198879551812</v>
      </c>
      <c r="F40" s="26"/>
      <c r="G40" s="26">
        <f>SUM(G41:G41)</f>
        <v>0</v>
      </c>
      <c r="H40" s="26">
        <f>SUM(H41:H41)</f>
        <v>0</v>
      </c>
      <c r="I40" s="27">
        <f t="shared" si="1"/>
        <v>0</v>
      </c>
      <c r="J40" s="28">
        <f t="shared" si="5"/>
        <v>357000</v>
      </c>
      <c r="K40" s="28">
        <f t="shared" si="5"/>
        <v>284183.42</v>
      </c>
      <c r="L40" s="29">
        <f t="shared" si="2"/>
        <v>79.603198879551812</v>
      </c>
    </row>
    <row r="41" spans="1:12" x14ac:dyDescent="0.2">
      <c r="A41" s="24">
        <v>18011000</v>
      </c>
      <c r="B41" s="31" t="s">
        <v>168</v>
      </c>
      <c r="C41" s="28">
        <v>50000</v>
      </c>
      <c r="D41" s="28">
        <v>31250</v>
      </c>
      <c r="E41" s="27">
        <f>D41/C41*100</f>
        <v>62.5</v>
      </c>
      <c r="F41" s="28">
        <f>F42</f>
        <v>0</v>
      </c>
      <c r="G41" s="28">
        <f>G42</f>
        <v>0</v>
      </c>
      <c r="H41" s="28">
        <f>H42</f>
        <v>0</v>
      </c>
      <c r="I41" s="27">
        <f t="shared" si="1"/>
        <v>0</v>
      </c>
      <c r="J41" s="21">
        <f t="shared" si="5"/>
        <v>50000</v>
      </c>
      <c r="K41" s="21">
        <f t="shared" si="5"/>
        <v>31250</v>
      </c>
      <c r="L41" s="22">
        <f t="shared" si="2"/>
        <v>62.5</v>
      </c>
    </row>
    <row r="42" spans="1:12" s="2" customFormat="1" ht="16.899999999999999" customHeight="1" x14ac:dyDescent="0.2">
      <c r="A42" s="24">
        <v>18011100</v>
      </c>
      <c r="B42" s="31" t="s">
        <v>168</v>
      </c>
      <c r="C42" s="28"/>
      <c r="D42" s="28">
        <v>28520</v>
      </c>
      <c r="E42" s="20"/>
      <c r="F42" s="21"/>
      <c r="G42" s="21"/>
      <c r="H42" s="21"/>
      <c r="I42" s="20">
        <f t="shared" si="1"/>
        <v>0</v>
      </c>
      <c r="J42" s="28">
        <f>C42+G42</f>
        <v>0</v>
      </c>
      <c r="K42" s="28">
        <f t="shared" si="5"/>
        <v>28520</v>
      </c>
      <c r="L42" s="29">
        <f t="shared" si="2"/>
        <v>0</v>
      </c>
    </row>
    <row r="43" spans="1:12" s="2" customFormat="1" ht="16.899999999999999" customHeight="1" x14ac:dyDescent="0.2">
      <c r="A43" s="17">
        <v>18030000</v>
      </c>
      <c r="B43" s="23" t="s">
        <v>76</v>
      </c>
      <c r="C43" s="19"/>
      <c r="D43" s="26">
        <v>2700</v>
      </c>
      <c r="E43" s="20"/>
      <c r="F43" s="21"/>
      <c r="G43" s="21"/>
      <c r="H43" s="21"/>
      <c r="I43" s="20"/>
      <c r="J43" s="28"/>
      <c r="K43" s="28">
        <f t="shared" si="5"/>
        <v>2700</v>
      </c>
      <c r="L43" s="29"/>
    </row>
    <row r="44" spans="1:12" s="2" customFormat="1" ht="16.5" customHeight="1" x14ac:dyDescent="0.2">
      <c r="A44" s="17">
        <v>18050000</v>
      </c>
      <c r="B44" s="23" t="s">
        <v>77</v>
      </c>
      <c r="C44" s="21">
        <f>SUM(C45:C47)</f>
        <v>18914030</v>
      </c>
      <c r="D44" s="21">
        <f>SUM(D45:D47)</f>
        <v>18409415.780000001</v>
      </c>
      <c r="E44" s="20">
        <f t="shared" ref="E44:E104" si="6">IF(C44=0,0,D44/C44*100)</f>
        <v>97.33206397578941</v>
      </c>
      <c r="F44" s="21"/>
      <c r="G44" s="21"/>
      <c r="H44" s="21"/>
      <c r="I44" s="20">
        <f t="shared" si="1"/>
        <v>0</v>
      </c>
      <c r="J44" s="21">
        <f t="shared" ref="J44:K47" si="7">C44+G44</f>
        <v>18914030</v>
      </c>
      <c r="K44" s="21">
        <f t="shared" si="7"/>
        <v>18409415.780000001</v>
      </c>
      <c r="L44" s="22">
        <f t="shared" si="2"/>
        <v>97.33206397578941</v>
      </c>
    </row>
    <row r="45" spans="1:12" s="2" customFormat="1" ht="15.75" customHeight="1" x14ac:dyDescent="0.2">
      <c r="A45" s="24">
        <v>18050300</v>
      </c>
      <c r="B45" s="31" t="s">
        <v>78</v>
      </c>
      <c r="C45" s="28">
        <v>288000</v>
      </c>
      <c r="D45" s="28">
        <v>326911</v>
      </c>
      <c r="E45" s="27">
        <f t="shared" si="6"/>
        <v>113.5107638888889</v>
      </c>
      <c r="F45" s="26"/>
      <c r="G45" s="26"/>
      <c r="H45" s="26"/>
      <c r="I45" s="27">
        <f t="shared" si="1"/>
        <v>0</v>
      </c>
      <c r="J45" s="28">
        <f t="shared" si="7"/>
        <v>288000</v>
      </c>
      <c r="K45" s="28">
        <f t="shared" si="7"/>
        <v>326911</v>
      </c>
      <c r="L45" s="29">
        <f t="shared" si="2"/>
        <v>113.5107638888889</v>
      </c>
    </row>
    <row r="46" spans="1:12" ht="15.75" customHeight="1" x14ac:dyDescent="0.2">
      <c r="A46" s="24">
        <v>18050400</v>
      </c>
      <c r="B46" s="31" t="s">
        <v>79</v>
      </c>
      <c r="C46" s="28">
        <v>18566030</v>
      </c>
      <c r="D46" s="28">
        <v>18000148.030000001</v>
      </c>
      <c r="E46" s="27">
        <f t="shared" si="6"/>
        <v>96.95205722494255</v>
      </c>
      <c r="F46" s="26"/>
      <c r="G46" s="26"/>
      <c r="H46" s="26"/>
      <c r="I46" s="27">
        <f t="shared" si="1"/>
        <v>0</v>
      </c>
      <c r="J46" s="28">
        <f t="shared" si="7"/>
        <v>18566030</v>
      </c>
      <c r="K46" s="28">
        <f t="shared" si="7"/>
        <v>18000148.030000001</v>
      </c>
      <c r="L46" s="29">
        <f t="shared" si="2"/>
        <v>96.95205722494255</v>
      </c>
    </row>
    <row r="47" spans="1:12" s="2" customFormat="1" ht="65.25" customHeight="1" x14ac:dyDescent="0.2">
      <c r="A47" s="24">
        <v>18050500</v>
      </c>
      <c r="B47" s="31" t="s">
        <v>80</v>
      </c>
      <c r="C47" s="28">
        <v>60000</v>
      </c>
      <c r="D47" s="28">
        <v>82356.75</v>
      </c>
      <c r="E47" s="27">
        <f t="shared" si="6"/>
        <v>137.26124999999999</v>
      </c>
      <c r="F47" s="26"/>
      <c r="G47" s="26"/>
      <c r="H47" s="26"/>
      <c r="I47" s="27">
        <f t="shared" si="1"/>
        <v>0</v>
      </c>
      <c r="J47" s="28">
        <f t="shared" si="7"/>
        <v>60000</v>
      </c>
      <c r="K47" s="28">
        <f>D47+H47</f>
        <v>82356.75</v>
      </c>
      <c r="L47" s="29">
        <f t="shared" si="2"/>
        <v>137.26124999999999</v>
      </c>
    </row>
    <row r="48" spans="1:12" s="2" customFormat="1" ht="15.75" customHeight="1" x14ac:dyDescent="0.2">
      <c r="A48" s="33">
        <v>19000000</v>
      </c>
      <c r="B48" s="23" t="s">
        <v>32</v>
      </c>
      <c r="C48" s="21"/>
      <c r="D48" s="21"/>
      <c r="E48" s="20">
        <f t="shared" si="6"/>
        <v>0</v>
      </c>
      <c r="F48" s="21">
        <f>SUM(F49)</f>
        <v>7200</v>
      </c>
      <c r="G48" s="21">
        <f>SUM(G49)</f>
        <v>7200</v>
      </c>
      <c r="H48" s="21">
        <f>SUM(H49)</f>
        <v>10034.09</v>
      </c>
      <c r="I48" s="20">
        <f t="shared" si="1"/>
        <v>139.36236111111111</v>
      </c>
      <c r="J48" s="21">
        <f>SUM(J49)</f>
        <v>7200</v>
      </c>
      <c r="K48" s="21">
        <f>SUM(K49)</f>
        <v>10034.09</v>
      </c>
      <c r="L48" s="22">
        <f t="shared" si="2"/>
        <v>139.36236111111111</v>
      </c>
    </row>
    <row r="49" spans="1:12" s="2" customFormat="1" ht="12.75" customHeight="1" x14ac:dyDescent="0.2">
      <c r="A49" s="33">
        <v>19010000</v>
      </c>
      <c r="B49" s="23" t="s">
        <v>33</v>
      </c>
      <c r="C49" s="21"/>
      <c r="D49" s="21"/>
      <c r="E49" s="20">
        <f t="shared" si="6"/>
        <v>0</v>
      </c>
      <c r="F49" s="21">
        <f>F50+F51</f>
        <v>7200</v>
      </c>
      <c r="G49" s="21">
        <f>G50+G51</f>
        <v>7200</v>
      </c>
      <c r="H49" s="21">
        <f>H50+H51</f>
        <v>10034.09</v>
      </c>
      <c r="I49" s="20">
        <f t="shared" si="1"/>
        <v>139.36236111111111</v>
      </c>
      <c r="J49" s="21">
        <f>C49+G49</f>
        <v>7200</v>
      </c>
      <c r="K49" s="21">
        <f>D49+H49</f>
        <v>10034.09</v>
      </c>
      <c r="L49" s="22">
        <f t="shared" si="2"/>
        <v>139.36236111111111</v>
      </c>
    </row>
    <row r="50" spans="1:12" s="2" customFormat="1" ht="68.25" customHeight="1" x14ac:dyDescent="0.2">
      <c r="A50" s="34">
        <v>19010100</v>
      </c>
      <c r="B50" s="12" t="s">
        <v>34</v>
      </c>
      <c r="C50" s="28"/>
      <c r="D50" s="28"/>
      <c r="E50" s="27">
        <f t="shared" si="6"/>
        <v>0</v>
      </c>
      <c r="F50" s="28">
        <v>7200</v>
      </c>
      <c r="G50" s="28">
        <v>7200</v>
      </c>
      <c r="H50" s="26">
        <v>9762.4699999999993</v>
      </c>
      <c r="I50" s="27">
        <f t="shared" si="1"/>
        <v>135.58986111111111</v>
      </c>
      <c r="J50" s="28">
        <f>C50+G50</f>
        <v>7200</v>
      </c>
      <c r="K50" s="28">
        <f>D50+H50</f>
        <v>9762.4699999999993</v>
      </c>
      <c r="L50" s="29">
        <f t="shared" si="2"/>
        <v>135.58986111111111</v>
      </c>
    </row>
    <row r="51" spans="1:12" s="2" customFormat="1" ht="49.5" customHeight="1" x14ac:dyDescent="0.2">
      <c r="A51" s="34">
        <v>19010300</v>
      </c>
      <c r="B51" s="12" t="s">
        <v>81</v>
      </c>
      <c r="C51" s="26"/>
      <c r="D51" s="26"/>
      <c r="E51" s="27">
        <f t="shared" si="6"/>
        <v>0</v>
      </c>
      <c r="F51" s="19"/>
      <c r="G51" s="19"/>
      <c r="H51" s="26">
        <v>271.62</v>
      </c>
      <c r="I51" s="20">
        <f t="shared" si="1"/>
        <v>0</v>
      </c>
      <c r="J51" s="19"/>
      <c r="K51" s="28">
        <f>D51+H51</f>
        <v>271.62</v>
      </c>
      <c r="L51" s="22">
        <f t="shared" si="2"/>
        <v>0</v>
      </c>
    </row>
    <row r="52" spans="1:12" ht="18" customHeight="1" x14ac:dyDescent="0.2">
      <c r="A52" s="17">
        <v>20000000</v>
      </c>
      <c r="B52" s="18" t="s">
        <v>10</v>
      </c>
      <c r="C52" s="19">
        <f>C53+C58+C67+C66</f>
        <v>638000</v>
      </c>
      <c r="D52" s="19">
        <f>D53+D58+D67</f>
        <v>700260.03</v>
      </c>
      <c r="E52" s="20">
        <f t="shared" si="6"/>
        <v>109.75862539184953</v>
      </c>
      <c r="F52" s="19">
        <f>F53+F71</f>
        <v>3781500</v>
      </c>
      <c r="G52" s="19">
        <f>G53+G71</f>
        <v>9074132</v>
      </c>
      <c r="H52" s="19">
        <f>H53+H71+H67</f>
        <v>8994862.290000001</v>
      </c>
      <c r="I52" s="20">
        <f t="shared" si="1"/>
        <v>99.126421017459307</v>
      </c>
      <c r="J52" s="21">
        <f>C52+G52</f>
        <v>9712132</v>
      </c>
      <c r="K52" s="21">
        <f>D52+H52</f>
        <v>9695122.3200000003</v>
      </c>
      <c r="L52" s="22">
        <f t="shared" si="2"/>
        <v>99.824861523710766</v>
      </c>
    </row>
    <row r="53" spans="1:12" ht="25.5" x14ac:dyDescent="0.2">
      <c r="A53" s="17">
        <v>21000000</v>
      </c>
      <c r="B53" s="18" t="s">
        <v>82</v>
      </c>
      <c r="C53" s="19">
        <f>C54</f>
        <v>50000</v>
      </c>
      <c r="D53" s="19">
        <f>D54</f>
        <v>68965.5</v>
      </c>
      <c r="E53" s="20">
        <f t="shared" si="6"/>
        <v>137.93100000000001</v>
      </c>
      <c r="F53" s="19">
        <f>F54</f>
        <v>0</v>
      </c>
      <c r="G53" s="19">
        <f>G54</f>
        <v>0</v>
      </c>
      <c r="H53" s="19">
        <f>H57</f>
        <v>0</v>
      </c>
      <c r="I53" s="20">
        <f t="shared" si="1"/>
        <v>0</v>
      </c>
      <c r="J53" s="21">
        <f>C53+G53</f>
        <v>50000</v>
      </c>
      <c r="K53" s="21">
        <f>D53+H53</f>
        <v>68965.5</v>
      </c>
      <c r="L53" s="22">
        <f t="shared" si="2"/>
        <v>137.93100000000001</v>
      </c>
    </row>
    <row r="54" spans="1:12" x14ac:dyDescent="0.2">
      <c r="A54" s="17">
        <v>21080000</v>
      </c>
      <c r="B54" s="18" t="s">
        <v>83</v>
      </c>
      <c r="C54" s="19">
        <f>C55+C56</f>
        <v>50000</v>
      </c>
      <c r="D54" s="19">
        <f>D55+D56</f>
        <v>68965.5</v>
      </c>
      <c r="E54" s="20">
        <f t="shared" si="6"/>
        <v>137.93100000000001</v>
      </c>
      <c r="F54" s="21"/>
      <c r="G54" s="21"/>
      <c r="H54" s="21"/>
      <c r="I54" s="20">
        <f t="shared" si="1"/>
        <v>0</v>
      </c>
      <c r="J54" s="21">
        <f t="shared" ref="J54:K56" si="8">C54+G54</f>
        <v>50000</v>
      </c>
      <c r="K54" s="21">
        <f t="shared" si="8"/>
        <v>68965.5</v>
      </c>
      <c r="L54" s="22">
        <f t="shared" si="2"/>
        <v>137.93100000000001</v>
      </c>
    </row>
    <row r="55" spans="1:12" ht="15" customHeight="1" x14ac:dyDescent="0.2">
      <c r="A55" s="24">
        <v>21081100</v>
      </c>
      <c r="B55" s="25" t="s">
        <v>84</v>
      </c>
      <c r="C55" s="26">
        <v>50000</v>
      </c>
      <c r="D55" s="26">
        <v>24065.5</v>
      </c>
      <c r="E55" s="27">
        <f t="shared" si="6"/>
        <v>48.131</v>
      </c>
      <c r="F55" s="28"/>
      <c r="G55" s="28"/>
      <c r="H55" s="28"/>
      <c r="I55" s="27">
        <f t="shared" si="1"/>
        <v>0</v>
      </c>
      <c r="J55" s="28">
        <f t="shared" si="8"/>
        <v>50000</v>
      </c>
      <c r="K55" s="28">
        <f t="shared" si="8"/>
        <v>24065.5</v>
      </c>
      <c r="L55" s="29">
        <f t="shared" si="2"/>
        <v>48.131</v>
      </c>
    </row>
    <row r="56" spans="1:12" ht="58.5" customHeight="1" x14ac:dyDescent="0.2">
      <c r="A56" s="24">
        <v>21081500</v>
      </c>
      <c r="B56" s="25" t="s">
        <v>85</v>
      </c>
      <c r="C56" s="28"/>
      <c r="D56" s="28">
        <v>44900</v>
      </c>
      <c r="E56" s="20">
        <f t="shared" si="6"/>
        <v>0</v>
      </c>
      <c r="F56" s="19"/>
      <c r="G56" s="19"/>
      <c r="H56" s="19"/>
      <c r="I56" s="20">
        <f t="shared" si="1"/>
        <v>0</v>
      </c>
      <c r="J56" s="21">
        <f t="shared" si="8"/>
        <v>0</v>
      </c>
      <c r="K56" s="28">
        <f t="shared" si="8"/>
        <v>44900</v>
      </c>
      <c r="L56" s="22">
        <f t="shared" si="2"/>
        <v>0</v>
      </c>
    </row>
    <row r="57" spans="1:12" ht="38.25" hidden="1" x14ac:dyDescent="0.2">
      <c r="A57" s="35">
        <v>21110000</v>
      </c>
      <c r="B57" s="11" t="s">
        <v>35</v>
      </c>
      <c r="C57" s="19"/>
      <c r="D57" s="19"/>
      <c r="E57" s="20">
        <f t="shared" si="6"/>
        <v>0</v>
      </c>
      <c r="F57" s="19"/>
      <c r="G57" s="19"/>
      <c r="H57" s="36"/>
      <c r="I57" s="20">
        <f t="shared" si="1"/>
        <v>0</v>
      </c>
      <c r="J57" s="19">
        <f>C57+F57</f>
        <v>0</v>
      </c>
      <c r="K57" s="26">
        <f>D57+H57</f>
        <v>0</v>
      </c>
      <c r="L57" s="22">
        <f t="shared" si="2"/>
        <v>0</v>
      </c>
    </row>
    <row r="58" spans="1:12" ht="31.15" customHeight="1" x14ac:dyDescent="0.2">
      <c r="A58" s="17">
        <v>22000000</v>
      </c>
      <c r="B58" s="18" t="s">
        <v>86</v>
      </c>
      <c r="C58" s="19">
        <f>C59+C64</f>
        <v>201000</v>
      </c>
      <c r="D58" s="19">
        <f>D59+D64+D66</f>
        <v>470218.03</v>
      </c>
      <c r="E58" s="20">
        <f t="shared" si="6"/>
        <v>233.9393184079602</v>
      </c>
      <c r="F58" s="19">
        <f>SUM(F59:F61)</f>
        <v>0</v>
      </c>
      <c r="G58" s="19">
        <f>SUM(G59:G61)</f>
        <v>0</v>
      </c>
      <c r="H58" s="19">
        <f>SUM(H59:H61)</f>
        <v>0</v>
      </c>
      <c r="I58" s="20">
        <f t="shared" si="1"/>
        <v>0</v>
      </c>
      <c r="J58" s="19">
        <f>C58+F58</f>
        <v>201000</v>
      </c>
      <c r="K58" s="19">
        <f>D58+G58</f>
        <v>470218.03</v>
      </c>
      <c r="L58" s="22">
        <f t="shared" si="2"/>
        <v>233.9393184079602</v>
      </c>
    </row>
    <row r="59" spans="1:12" ht="18" customHeight="1" x14ac:dyDescent="0.2">
      <c r="A59" s="17">
        <v>22010000</v>
      </c>
      <c r="B59" s="18" t="s">
        <v>11</v>
      </c>
      <c r="C59" s="19">
        <f>C61+C60+C62+C63</f>
        <v>200000</v>
      </c>
      <c r="D59" s="19">
        <f>D61+D60+D62+D63</f>
        <v>359566.77</v>
      </c>
      <c r="E59" s="20">
        <f t="shared" si="6"/>
        <v>179.78338500000001</v>
      </c>
      <c r="F59" s="21"/>
      <c r="G59" s="21"/>
      <c r="H59" s="21"/>
      <c r="I59" s="20">
        <f t="shared" si="1"/>
        <v>0</v>
      </c>
      <c r="J59" s="21">
        <f>C59+G59</f>
        <v>200000</v>
      </c>
      <c r="K59" s="21">
        <f>D59+H59</f>
        <v>359566.77</v>
      </c>
      <c r="L59" s="22">
        <f t="shared" si="2"/>
        <v>179.78338500000001</v>
      </c>
    </row>
    <row r="60" spans="1:12" ht="39.75" customHeight="1" x14ac:dyDescent="0.2">
      <c r="A60" s="24">
        <v>22010300</v>
      </c>
      <c r="B60" s="63" t="s">
        <v>180</v>
      </c>
      <c r="C60" s="26">
        <v>35000</v>
      </c>
      <c r="D60" s="26">
        <v>50835</v>
      </c>
      <c r="E60" s="27">
        <f t="shared" si="6"/>
        <v>145.24285714285713</v>
      </c>
      <c r="F60" s="21"/>
      <c r="G60" s="21"/>
      <c r="H60" s="21"/>
      <c r="I60" s="20"/>
      <c r="J60" s="21"/>
      <c r="K60" s="21"/>
      <c r="L60" s="22"/>
    </row>
    <row r="61" spans="1:12" ht="20.25" customHeight="1" x14ac:dyDescent="0.2">
      <c r="A61" s="24">
        <v>22012500</v>
      </c>
      <c r="B61" s="37" t="s">
        <v>87</v>
      </c>
      <c r="C61" s="26">
        <v>61000</v>
      </c>
      <c r="D61" s="26">
        <v>83011.77</v>
      </c>
      <c r="E61" s="27">
        <f t="shared" si="6"/>
        <v>136.08486885245904</v>
      </c>
      <c r="F61" s="28"/>
      <c r="G61" s="28"/>
      <c r="H61" s="28"/>
      <c r="I61" s="27">
        <f t="shared" si="1"/>
        <v>0</v>
      </c>
      <c r="J61" s="28">
        <f>C61+G61</f>
        <v>61000</v>
      </c>
      <c r="K61" s="28">
        <f>D61+H61</f>
        <v>83011.77</v>
      </c>
      <c r="L61" s="29">
        <f t="shared" si="2"/>
        <v>136.08486885245904</v>
      </c>
    </row>
    <row r="62" spans="1:12" ht="22.5" customHeight="1" x14ac:dyDescent="0.2">
      <c r="A62" s="24">
        <v>22012600</v>
      </c>
      <c r="B62" s="37" t="s">
        <v>181</v>
      </c>
      <c r="C62" s="26">
        <v>100000</v>
      </c>
      <c r="D62" s="26">
        <v>198390</v>
      </c>
      <c r="E62" s="27">
        <f t="shared" si="6"/>
        <v>198.39</v>
      </c>
      <c r="F62" s="28"/>
      <c r="G62" s="28"/>
      <c r="H62" s="28"/>
      <c r="I62" s="27"/>
      <c r="J62" s="28"/>
      <c r="K62" s="28"/>
      <c r="L62" s="29"/>
    </row>
    <row r="63" spans="1:12" ht="76.5" x14ac:dyDescent="0.2">
      <c r="A63" s="24">
        <v>22012900</v>
      </c>
      <c r="B63" s="63" t="s">
        <v>182</v>
      </c>
      <c r="C63" s="26">
        <v>4000</v>
      </c>
      <c r="D63" s="26">
        <v>27330</v>
      </c>
      <c r="E63" s="27">
        <f t="shared" si="6"/>
        <v>683.25</v>
      </c>
      <c r="F63" s="28"/>
      <c r="G63" s="28"/>
      <c r="H63" s="28"/>
      <c r="I63" s="27"/>
      <c r="J63" s="28"/>
      <c r="K63" s="28"/>
      <c r="L63" s="29"/>
    </row>
    <row r="64" spans="1:12" s="2" customFormat="1" x14ac:dyDescent="0.2">
      <c r="A64" s="17">
        <v>22090000</v>
      </c>
      <c r="B64" s="23" t="s">
        <v>88</v>
      </c>
      <c r="C64" s="19">
        <f>C65</f>
        <v>1000</v>
      </c>
      <c r="D64" s="19">
        <f t="shared" ref="D64:K64" si="9">D65</f>
        <v>71.34</v>
      </c>
      <c r="E64" s="20">
        <f t="shared" si="6"/>
        <v>7.1340000000000003</v>
      </c>
      <c r="F64" s="19">
        <f t="shared" si="9"/>
        <v>0</v>
      </c>
      <c r="G64" s="19">
        <f t="shared" si="9"/>
        <v>0</v>
      </c>
      <c r="H64" s="19">
        <f t="shared" si="9"/>
        <v>0</v>
      </c>
      <c r="I64" s="20">
        <f t="shared" si="1"/>
        <v>0</v>
      </c>
      <c r="J64" s="19">
        <f t="shared" si="9"/>
        <v>1000</v>
      </c>
      <c r="K64" s="19">
        <f t="shared" si="9"/>
        <v>71.34</v>
      </c>
      <c r="L64" s="22">
        <f t="shared" si="2"/>
        <v>7.1340000000000003</v>
      </c>
    </row>
    <row r="65" spans="1:12" ht="22.5" customHeight="1" x14ac:dyDescent="0.2">
      <c r="A65" s="24">
        <v>22090100</v>
      </c>
      <c r="B65" s="38" t="s">
        <v>89</v>
      </c>
      <c r="C65" s="26">
        <v>1000</v>
      </c>
      <c r="D65" s="26">
        <v>71.34</v>
      </c>
      <c r="E65" s="27">
        <f t="shared" si="6"/>
        <v>7.1340000000000003</v>
      </c>
      <c r="F65" s="28"/>
      <c r="G65" s="28"/>
      <c r="H65" s="28"/>
      <c r="I65" s="27">
        <f t="shared" si="1"/>
        <v>0</v>
      </c>
      <c r="J65" s="28">
        <f>C65+G65</f>
        <v>1000</v>
      </c>
      <c r="K65" s="28">
        <f>D65+H65</f>
        <v>71.34</v>
      </c>
      <c r="L65" s="29">
        <f t="shared" si="2"/>
        <v>7.1340000000000003</v>
      </c>
    </row>
    <row r="66" spans="1:12" x14ac:dyDescent="0.2">
      <c r="A66" s="24">
        <v>22130000</v>
      </c>
      <c r="B66" s="38" t="s">
        <v>195</v>
      </c>
      <c r="C66" s="26">
        <v>95500</v>
      </c>
      <c r="D66" s="26">
        <v>110579.92</v>
      </c>
      <c r="E66" s="27">
        <f t="shared" si="6"/>
        <v>115.79049214659685</v>
      </c>
      <c r="F66" s="28"/>
      <c r="G66" s="28"/>
      <c r="H66" s="28"/>
      <c r="I66" s="27"/>
      <c r="J66" s="28"/>
      <c r="K66" s="28"/>
      <c r="L66" s="29"/>
    </row>
    <row r="67" spans="1:12" s="2" customFormat="1" x14ac:dyDescent="0.2">
      <c r="A67" s="17">
        <v>24000000</v>
      </c>
      <c r="B67" s="23" t="s">
        <v>149</v>
      </c>
      <c r="C67" s="19">
        <f>C68</f>
        <v>291500</v>
      </c>
      <c r="D67" s="21">
        <f>D68</f>
        <v>161076.5</v>
      </c>
      <c r="E67" s="20">
        <f t="shared" si="6"/>
        <v>55.257804459691251</v>
      </c>
      <c r="F67" s="21"/>
      <c r="G67" s="21"/>
      <c r="H67" s="21">
        <f>H68</f>
        <v>0</v>
      </c>
      <c r="I67" s="20">
        <f t="shared" si="1"/>
        <v>0</v>
      </c>
      <c r="J67" s="21">
        <f>C67+G67</f>
        <v>291500</v>
      </c>
      <c r="K67" s="21">
        <f>D67+H67</f>
        <v>161076.5</v>
      </c>
      <c r="L67" s="22">
        <f t="shared" si="2"/>
        <v>55.257804459691251</v>
      </c>
    </row>
    <row r="68" spans="1:12" s="2" customFormat="1" x14ac:dyDescent="0.2">
      <c r="A68" s="17">
        <v>24060000</v>
      </c>
      <c r="B68" s="18" t="s">
        <v>12</v>
      </c>
      <c r="C68" s="19">
        <f>C69</f>
        <v>291500</v>
      </c>
      <c r="D68" s="19">
        <f>D69</f>
        <v>161076.5</v>
      </c>
      <c r="E68" s="20">
        <f t="shared" si="6"/>
        <v>55.257804459691251</v>
      </c>
      <c r="F68" s="19"/>
      <c r="G68" s="19"/>
      <c r="H68" s="19">
        <f>H69+H70</f>
        <v>0</v>
      </c>
      <c r="I68" s="20">
        <f t="shared" si="1"/>
        <v>0</v>
      </c>
      <c r="J68" s="19">
        <f>C68+F68</f>
        <v>291500</v>
      </c>
      <c r="K68" s="19">
        <f>D68+G68</f>
        <v>161076.5</v>
      </c>
      <c r="L68" s="22">
        <f t="shared" si="2"/>
        <v>55.257804459691251</v>
      </c>
    </row>
    <row r="69" spans="1:12" s="2" customFormat="1" x14ac:dyDescent="0.2">
      <c r="A69" s="24">
        <v>24060300</v>
      </c>
      <c r="B69" s="25" t="s">
        <v>83</v>
      </c>
      <c r="C69" s="26">
        <v>291500</v>
      </c>
      <c r="D69" s="26">
        <v>161076.5</v>
      </c>
      <c r="E69" s="27">
        <f t="shared" si="6"/>
        <v>55.257804459691251</v>
      </c>
      <c r="F69" s="19"/>
      <c r="G69" s="19"/>
      <c r="H69" s="19"/>
      <c r="I69" s="20">
        <f t="shared" si="1"/>
        <v>0</v>
      </c>
      <c r="J69" s="26">
        <f>C69+F69</f>
        <v>291500</v>
      </c>
      <c r="K69" s="26">
        <f>D69+G69</f>
        <v>161076.5</v>
      </c>
      <c r="L69" s="22">
        <f t="shared" si="2"/>
        <v>55.257804459691251</v>
      </c>
    </row>
    <row r="70" spans="1:12" s="2" customFormat="1" hidden="1" x14ac:dyDescent="0.2">
      <c r="A70" s="24">
        <v>24062100</v>
      </c>
      <c r="B70" s="25"/>
      <c r="C70" s="26"/>
      <c r="D70" s="26"/>
      <c r="E70" s="27"/>
      <c r="F70" s="19"/>
      <c r="G70" s="19"/>
      <c r="H70" s="19"/>
      <c r="I70" s="20"/>
      <c r="J70" s="26"/>
      <c r="K70" s="26"/>
      <c r="L70" s="22"/>
    </row>
    <row r="71" spans="1:12" x14ac:dyDescent="0.2">
      <c r="A71" s="17">
        <v>25000000</v>
      </c>
      <c r="B71" s="23" t="s">
        <v>90</v>
      </c>
      <c r="C71" s="21"/>
      <c r="D71" s="19"/>
      <c r="E71" s="20">
        <f t="shared" si="6"/>
        <v>0</v>
      </c>
      <c r="F71" s="21">
        <f>F72+F76</f>
        <v>3781500</v>
      </c>
      <c r="G71" s="21">
        <f>G72+G76</f>
        <v>9074132</v>
      </c>
      <c r="H71" s="21">
        <f>H72+H76</f>
        <v>8994862.290000001</v>
      </c>
      <c r="I71" s="20">
        <f t="shared" si="1"/>
        <v>99.126421017459307</v>
      </c>
      <c r="J71" s="21">
        <f t="shared" ref="J71:K83" si="10">C71+G71</f>
        <v>9074132</v>
      </c>
      <c r="K71" s="21">
        <f t="shared" si="10"/>
        <v>8994862.290000001</v>
      </c>
      <c r="L71" s="22">
        <f t="shared" si="2"/>
        <v>99.126421017459307</v>
      </c>
    </row>
    <row r="72" spans="1:12" ht="38.25" x14ac:dyDescent="0.2">
      <c r="A72" s="17">
        <v>25010000</v>
      </c>
      <c r="B72" s="23" t="s">
        <v>91</v>
      </c>
      <c r="C72" s="21"/>
      <c r="D72" s="21"/>
      <c r="E72" s="20">
        <f t="shared" si="6"/>
        <v>0</v>
      </c>
      <c r="F72" s="19">
        <f>F73+F74</f>
        <v>3781500</v>
      </c>
      <c r="G72" s="19">
        <f>G73+G74</f>
        <v>3781500</v>
      </c>
      <c r="H72" s="19">
        <f>H73+H74+H75</f>
        <v>3707844.0200000005</v>
      </c>
      <c r="I72" s="20">
        <f t="shared" si="1"/>
        <v>98.052202036229019</v>
      </c>
      <c r="J72" s="21">
        <f t="shared" si="10"/>
        <v>3781500</v>
      </c>
      <c r="K72" s="21">
        <f t="shared" si="10"/>
        <v>3707844.0200000005</v>
      </c>
      <c r="L72" s="22">
        <f t="shared" si="2"/>
        <v>98.052202036229019</v>
      </c>
    </row>
    <row r="73" spans="1:12" s="2" customFormat="1" ht="25.5" x14ac:dyDescent="0.2">
      <c r="A73" s="35">
        <v>25010100</v>
      </c>
      <c r="B73" s="12" t="s">
        <v>92</v>
      </c>
      <c r="C73" s="28"/>
      <c r="D73" s="28"/>
      <c r="E73" s="27">
        <f t="shared" si="6"/>
        <v>0</v>
      </c>
      <c r="F73" s="26">
        <v>3651500</v>
      </c>
      <c r="G73" s="26">
        <v>3651500</v>
      </c>
      <c r="H73" s="26">
        <v>3396816.22</v>
      </c>
      <c r="I73" s="27">
        <f t="shared" si="1"/>
        <v>93.025228536217995</v>
      </c>
      <c r="J73" s="28">
        <f t="shared" si="10"/>
        <v>3651500</v>
      </c>
      <c r="K73" s="28">
        <f t="shared" si="10"/>
        <v>3396816.22</v>
      </c>
      <c r="L73" s="29">
        <f t="shared" si="2"/>
        <v>93.025228536217995</v>
      </c>
    </row>
    <row r="74" spans="1:12" ht="41.45" customHeight="1" x14ac:dyDescent="0.2">
      <c r="A74" s="35">
        <v>25010300</v>
      </c>
      <c r="B74" s="12" t="s">
        <v>93</v>
      </c>
      <c r="C74" s="21">
        <f>C76</f>
        <v>0</v>
      </c>
      <c r="D74" s="21">
        <f>D76</f>
        <v>0</v>
      </c>
      <c r="E74" s="20">
        <f t="shared" si="6"/>
        <v>0</v>
      </c>
      <c r="F74" s="28">
        <v>130000</v>
      </c>
      <c r="G74" s="28">
        <v>130000</v>
      </c>
      <c r="H74" s="28">
        <v>309561.2</v>
      </c>
      <c r="I74" s="27">
        <f t="shared" si="1"/>
        <v>238.124</v>
      </c>
      <c r="J74" s="28">
        <f t="shared" si="10"/>
        <v>130000</v>
      </c>
      <c r="K74" s="28">
        <f t="shared" si="10"/>
        <v>309561.2</v>
      </c>
      <c r="L74" s="29">
        <f t="shared" si="2"/>
        <v>238.124</v>
      </c>
    </row>
    <row r="75" spans="1:12" ht="27" customHeight="1" x14ac:dyDescent="0.2">
      <c r="A75" s="35">
        <v>25010400</v>
      </c>
      <c r="B75" s="12" t="s">
        <v>184</v>
      </c>
      <c r="C75" s="21"/>
      <c r="D75" s="21"/>
      <c r="E75" s="20"/>
      <c r="F75" s="28"/>
      <c r="G75" s="28"/>
      <c r="H75" s="28">
        <v>1466.6</v>
      </c>
      <c r="I75" s="27"/>
      <c r="J75" s="28"/>
      <c r="K75" s="28"/>
      <c r="L75" s="29"/>
    </row>
    <row r="76" spans="1:12" s="2" customFormat="1" ht="24" customHeight="1" x14ac:dyDescent="0.2">
      <c r="A76" s="17">
        <v>25020000</v>
      </c>
      <c r="B76" s="23" t="s">
        <v>13</v>
      </c>
      <c r="C76" s="21"/>
      <c r="D76" s="21"/>
      <c r="E76" s="20">
        <f t="shared" si="6"/>
        <v>0</v>
      </c>
      <c r="F76" s="19"/>
      <c r="G76" s="19">
        <f>G77+G78</f>
        <v>5292632</v>
      </c>
      <c r="H76" s="19">
        <f>H77+H78</f>
        <v>5287018.2700000005</v>
      </c>
      <c r="I76" s="20">
        <f t="shared" si="1"/>
        <v>99.89393311305227</v>
      </c>
      <c r="J76" s="21">
        <f t="shared" si="10"/>
        <v>5292632</v>
      </c>
      <c r="K76" s="21">
        <f t="shared" si="10"/>
        <v>5287018.2700000005</v>
      </c>
      <c r="L76" s="22">
        <f t="shared" si="2"/>
        <v>99.89393311305227</v>
      </c>
    </row>
    <row r="77" spans="1:12" s="2" customFormat="1" ht="26.25" customHeight="1" x14ac:dyDescent="0.2">
      <c r="A77" s="24">
        <v>25020100</v>
      </c>
      <c r="B77" s="31" t="s">
        <v>94</v>
      </c>
      <c r="C77" s="21"/>
      <c r="D77" s="21"/>
      <c r="E77" s="20">
        <f t="shared" si="6"/>
        <v>0</v>
      </c>
      <c r="F77" s="28"/>
      <c r="G77" s="28">
        <v>1381536</v>
      </c>
      <c r="H77" s="28">
        <v>1381535.84</v>
      </c>
      <c r="I77" s="20">
        <f t="shared" si="1"/>
        <v>99.999988418687607</v>
      </c>
      <c r="J77" s="28">
        <f>C77+G77</f>
        <v>1381536</v>
      </c>
      <c r="K77" s="28">
        <f t="shared" si="10"/>
        <v>1381535.84</v>
      </c>
      <c r="L77" s="22">
        <f>IF(J77=0,0,K77/J77*100)</f>
        <v>99.999988418687607</v>
      </c>
    </row>
    <row r="78" spans="1:12" ht="77.25" customHeight="1" x14ac:dyDescent="0.2">
      <c r="A78" s="35">
        <v>25020200</v>
      </c>
      <c r="B78" s="12" t="s">
        <v>95</v>
      </c>
      <c r="C78" s="21"/>
      <c r="D78" s="21"/>
      <c r="E78" s="20">
        <f t="shared" si="6"/>
        <v>0</v>
      </c>
      <c r="F78" s="21"/>
      <c r="G78" s="28">
        <v>3911096</v>
      </c>
      <c r="H78" s="28">
        <v>3905482.43</v>
      </c>
      <c r="I78" s="20">
        <f t="shared" si="1"/>
        <v>99.856470667045755</v>
      </c>
      <c r="J78" s="28">
        <f t="shared" si="10"/>
        <v>3911096</v>
      </c>
      <c r="K78" s="28">
        <f t="shared" si="10"/>
        <v>3905482.43</v>
      </c>
      <c r="L78" s="22">
        <f t="shared" si="2"/>
        <v>99.856470667045755</v>
      </c>
    </row>
    <row r="79" spans="1:12" x14ac:dyDescent="0.2">
      <c r="A79" s="17">
        <v>30000000</v>
      </c>
      <c r="B79" s="18" t="s">
        <v>96</v>
      </c>
      <c r="C79" s="21"/>
      <c r="D79" s="21">
        <f>D80</f>
        <v>0</v>
      </c>
      <c r="E79" s="20">
        <f t="shared" si="6"/>
        <v>0</v>
      </c>
      <c r="F79" s="19">
        <f>F80</f>
        <v>529100</v>
      </c>
      <c r="G79" s="19">
        <f>G80</f>
        <v>529100</v>
      </c>
      <c r="H79" s="19">
        <f>H80</f>
        <v>697693.4</v>
      </c>
      <c r="I79" s="20">
        <f t="shared" si="1"/>
        <v>131.86418446418446</v>
      </c>
      <c r="J79" s="21">
        <f t="shared" si="10"/>
        <v>529100</v>
      </c>
      <c r="K79" s="21">
        <f t="shared" si="10"/>
        <v>697693.4</v>
      </c>
      <c r="L79" s="22">
        <f t="shared" si="2"/>
        <v>131.86418446418446</v>
      </c>
    </row>
    <row r="80" spans="1:12" ht="25.5" x14ac:dyDescent="0.2">
      <c r="A80" s="39">
        <v>33000000</v>
      </c>
      <c r="B80" s="40" t="s">
        <v>97</v>
      </c>
      <c r="C80" s="21">
        <f>C81</f>
        <v>0</v>
      </c>
      <c r="D80" s="21">
        <f>D81</f>
        <v>0</v>
      </c>
      <c r="E80" s="20">
        <f t="shared" si="6"/>
        <v>0</v>
      </c>
      <c r="F80" s="21">
        <f t="shared" ref="F80:H81" si="11">F81</f>
        <v>529100</v>
      </c>
      <c r="G80" s="21">
        <f t="shared" si="11"/>
        <v>529100</v>
      </c>
      <c r="H80" s="21">
        <f t="shared" si="11"/>
        <v>697693.4</v>
      </c>
      <c r="I80" s="20">
        <f t="shared" ref="I80:I104" si="12">IF(G80=0,0,H80/G80*100)</f>
        <v>131.86418446418446</v>
      </c>
      <c r="J80" s="21">
        <f t="shared" ref="J80:K103" si="13">C80+F80</f>
        <v>529100</v>
      </c>
      <c r="K80" s="21">
        <f t="shared" si="10"/>
        <v>697693.4</v>
      </c>
      <c r="L80" s="22">
        <f t="shared" ref="L80:L104" si="14">IF(J80=0,0,K80/J80*100)</f>
        <v>131.86418446418446</v>
      </c>
    </row>
    <row r="81" spans="1:12" x14ac:dyDescent="0.2">
      <c r="A81" s="39">
        <v>33010000</v>
      </c>
      <c r="B81" s="41" t="s">
        <v>98</v>
      </c>
      <c r="C81" s="21">
        <f>C82</f>
        <v>0</v>
      </c>
      <c r="D81" s="21">
        <f>D82</f>
        <v>0</v>
      </c>
      <c r="E81" s="20">
        <f t="shared" si="6"/>
        <v>0</v>
      </c>
      <c r="F81" s="21">
        <f t="shared" si="11"/>
        <v>529100</v>
      </c>
      <c r="G81" s="21">
        <f t="shared" si="11"/>
        <v>529100</v>
      </c>
      <c r="H81" s="21">
        <f t="shared" si="11"/>
        <v>697693.4</v>
      </c>
      <c r="I81" s="20">
        <f t="shared" si="12"/>
        <v>131.86418446418446</v>
      </c>
      <c r="J81" s="21">
        <f t="shared" si="13"/>
        <v>529100</v>
      </c>
      <c r="K81" s="21">
        <f t="shared" si="10"/>
        <v>697693.4</v>
      </c>
      <c r="L81" s="22">
        <f t="shared" si="14"/>
        <v>131.86418446418446</v>
      </c>
    </row>
    <row r="82" spans="1:12" s="2" customFormat="1" ht="65.25" customHeight="1" x14ac:dyDescent="0.2">
      <c r="A82" s="35">
        <v>33010100</v>
      </c>
      <c r="B82" s="11" t="s">
        <v>99</v>
      </c>
      <c r="C82" s="28"/>
      <c r="D82" s="28"/>
      <c r="E82" s="27">
        <f t="shared" si="6"/>
        <v>0</v>
      </c>
      <c r="F82" s="26">
        <v>529100</v>
      </c>
      <c r="G82" s="26">
        <v>529100</v>
      </c>
      <c r="H82" s="26">
        <v>697693.4</v>
      </c>
      <c r="I82" s="27">
        <f t="shared" si="12"/>
        <v>131.86418446418446</v>
      </c>
      <c r="J82" s="28">
        <f t="shared" si="13"/>
        <v>529100</v>
      </c>
      <c r="K82" s="28">
        <f t="shared" si="10"/>
        <v>697693.4</v>
      </c>
      <c r="L82" s="29">
        <f t="shared" si="14"/>
        <v>131.86418446418446</v>
      </c>
    </row>
    <row r="83" spans="1:12" s="2" customFormat="1" x14ac:dyDescent="0.2">
      <c r="A83" s="42"/>
      <c r="B83" s="43" t="s">
        <v>51</v>
      </c>
      <c r="C83" s="21">
        <f>C52+C10</f>
        <v>55427140</v>
      </c>
      <c r="D83" s="21">
        <f>D52+D10+D79</f>
        <v>56203912.050000004</v>
      </c>
      <c r="E83" s="20">
        <f t="shared" si="6"/>
        <v>101.40142906525575</v>
      </c>
      <c r="F83" s="21">
        <f>F52+F10+F80+F57</f>
        <v>4317800</v>
      </c>
      <c r="G83" s="21">
        <f>G52+G10+G80+G57</f>
        <v>9610432</v>
      </c>
      <c r="H83" s="21">
        <f>H52+H10+H80+H57</f>
        <v>9702589.7800000012</v>
      </c>
      <c r="I83" s="19">
        <f>H83/F83*100</f>
        <v>224.71142202047344</v>
      </c>
      <c r="J83" s="21">
        <f t="shared" si="13"/>
        <v>59744940</v>
      </c>
      <c r="K83" s="21">
        <f t="shared" si="10"/>
        <v>65906501.830000006</v>
      </c>
      <c r="L83" s="22">
        <f t="shared" si="14"/>
        <v>110.3131107504669</v>
      </c>
    </row>
    <row r="84" spans="1:12" s="2" customFormat="1" x14ac:dyDescent="0.2">
      <c r="A84" s="42">
        <v>40000000</v>
      </c>
      <c r="B84" s="44" t="s">
        <v>36</v>
      </c>
      <c r="C84" s="19">
        <f>C85</f>
        <v>128505788</v>
      </c>
      <c r="D84" s="19">
        <f>D85</f>
        <v>127771338.42</v>
      </c>
      <c r="E84" s="20">
        <f t="shared" si="6"/>
        <v>99.428469649942926</v>
      </c>
      <c r="F84" s="19">
        <f>F85</f>
        <v>5215200</v>
      </c>
      <c r="G84" s="19">
        <f>G85</f>
        <v>5215200</v>
      </c>
      <c r="H84" s="19">
        <f>H85</f>
        <v>5215180</v>
      </c>
      <c r="I84" s="19">
        <f>H84/F84*100</f>
        <v>99.999616505599022</v>
      </c>
      <c r="J84" s="21">
        <f t="shared" si="13"/>
        <v>133720988</v>
      </c>
      <c r="K84" s="21">
        <f t="shared" ref="K84:K103" si="15">D84+H84</f>
        <v>132986518.42</v>
      </c>
      <c r="L84" s="22">
        <f t="shared" si="14"/>
        <v>99.450744725278284</v>
      </c>
    </row>
    <row r="85" spans="1:12" s="2" customFormat="1" x14ac:dyDescent="0.2">
      <c r="A85" s="42">
        <v>41000000</v>
      </c>
      <c r="B85" s="44" t="s">
        <v>37</v>
      </c>
      <c r="C85" s="19">
        <f>C86+C90+C97+C93</f>
        <v>128505788</v>
      </c>
      <c r="D85" s="19">
        <f>D86+D90+D97+D93</f>
        <v>127771338.42</v>
      </c>
      <c r="E85" s="20">
        <f t="shared" si="6"/>
        <v>99.428469649942926</v>
      </c>
      <c r="F85" s="19">
        <f>F86+F90+F93+F97</f>
        <v>5215200</v>
      </c>
      <c r="G85" s="19">
        <f>G86+G90+G93+G97</f>
        <v>5215200</v>
      </c>
      <c r="H85" s="19">
        <f>H86+H90+H93+H97</f>
        <v>5215180</v>
      </c>
      <c r="I85" s="19">
        <f>H85/F85*100</f>
        <v>99.999616505599022</v>
      </c>
      <c r="J85" s="21">
        <f t="shared" si="13"/>
        <v>133720988</v>
      </c>
      <c r="K85" s="21">
        <f t="shared" si="15"/>
        <v>132986518.42</v>
      </c>
      <c r="L85" s="22">
        <f t="shared" si="14"/>
        <v>99.450744725278284</v>
      </c>
    </row>
    <row r="86" spans="1:12" ht="25.5" x14ac:dyDescent="0.2">
      <c r="A86" s="42">
        <v>41020000</v>
      </c>
      <c r="B86" s="44" t="s">
        <v>38</v>
      </c>
      <c r="C86" s="19">
        <f>SUM(C88:C89)</f>
        <v>40763000</v>
      </c>
      <c r="D86" s="19">
        <f>SUM(D88:D89)</f>
        <v>40763000</v>
      </c>
      <c r="E86" s="20">
        <f t="shared" si="6"/>
        <v>100</v>
      </c>
      <c r="F86" s="19">
        <f>SUM(F88:F88)</f>
        <v>0</v>
      </c>
      <c r="G86" s="19">
        <f>SUM(G88:G88)</f>
        <v>0</v>
      </c>
      <c r="H86" s="19">
        <f>SUM(H88:H88)</f>
        <v>0</v>
      </c>
      <c r="I86" s="20">
        <f t="shared" si="12"/>
        <v>0</v>
      </c>
      <c r="J86" s="21">
        <f t="shared" si="13"/>
        <v>40763000</v>
      </c>
      <c r="K86" s="21">
        <f t="shared" si="15"/>
        <v>40763000</v>
      </c>
      <c r="L86" s="22">
        <f t="shared" si="14"/>
        <v>100</v>
      </c>
    </row>
    <row r="87" spans="1:12" hidden="1" x14ac:dyDescent="0.2">
      <c r="A87" s="65"/>
      <c r="B87" s="44"/>
      <c r="C87" s="19"/>
      <c r="D87" s="19"/>
      <c r="E87" s="20"/>
      <c r="F87" s="19"/>
      <c r="G87" s="19"/>
      <c r="H87" s="19"/>
      <c r="I87" s="20"/>
      <c r="J87" s="21"/>
      <c r="K87" s="21"/>
      <c r="L87" s="22"/>
    </row>
    <row r="88" spans="1:12" x14ac:dyDescent="0.2">
      <c r="A88" s="45">
        <v>41020100</v>
      </c>
      <c r="B88" s="46" t="s">
        <v>39</v>
      </c>
      <c r="C88" s="26">
        <v>40763000</v>
      </c>
      <c r="D88" s="26">
        <v>40763000</v>
      </c>
      <c r="E88" s="27">
        <f t="shared" si="6"/>
        <v>100</v>
      </c>
      <c r="F88" s="28"/>
      <c r="G88" s="28"/>
      <c r="H88" s="28"/>
      <c r="I88" s="27">
        <f t="shared" si="12"/>
        <v>0</v>
      </c>
      <c r="J88" s="28">
        <f t="shared" si="13"/>
        <v>40763000</v>
      </c>
      <c r="K88" s="28">
        <f t="shared" si="15"/>
        <v>40763000</v>
      </c>
      <c r="L88" s="29">
        <f t="shared" si="14"/>
        <v>100</v>
      </c>
    </row>
    <row r="89" spans="1:12" hidden="1" x14ac:dyDescent="0.2">
      <c r="A89" s="45">
        <v>41021400</v>
      </c>
      <c r="B89" s="46" t="s">
        <v>187</v>
      </c>
      <c r="C89" s="26"/>
      <c r="D89" s="26"/>
      <c r="E89" s="27">
        <f t="shared" si="6"/>
        <v>0</v>
      </c>
      <c r="F89" s="28"/>
      <c r="G89" s="28"/>
      <c r="H89" s="28"/>
      <c r="I89" s="27"/>
      <c r="J89" s="28"/>
      <c r="K89" s="28"/>
      <c r="L89" s="29"/>
    </row>
    <row r="90" spans="1:12" s="2" customFormat="1" ht="25.5" x14ac:dyDescent="0.2">
      <c r="A90" s="42">
        <v>41030000</v>
      </c>
      <c r="B90" s="44" t="s">
        <v>40</v>
      </c>
      <c r="C90" s="19">
        <f>SUM(C91:C92)</f>
        <v>83934000</v>
      </c>
      <c r="D90" s="19">
        <f>SUM(D91:D92)</f>
        <v>83246192.150000006</v>
      </c>
      <c r="E90" s="20">
        <f t="shared" si="6"/>
        <v>99.180537267376749</v>
      </c>
      <c r="F90" s="19">
        <f>SUM(F91:F92)</f>
        <v>2948700</v>
      </c>
      <c r="G90" s="19">
        <f>SUM(G91:G92)</f>
        <v>2948700</v>
      </c>
      <c r="H90" s="19">
        <f>SUM(H91:H92)</f>
        <v>2948700</v>
      </c>
      <c r="I90" s="20">
        <f t="shared" si="12"/>
        <v>100</v>
      </c>
      <c r="J90" s="21">
        <f t="shared" si="13"/>
        <v>86882700</v>
      </c>
      <c r="K90" s="21">
        <f t="shared" si="15"/>
        <v>86194892.150000006</v>
      </c>
      <c r="L90" s="22">
        <f t="shared" si="14"/>
        <v>99.208348900298915</v>
      </c>
    </row>
    <row r="91" spans="1:12" s="2" customFormat="1" ht="51" x14ac:dyDescent="0.2">
      <c r="A91" s="45">
        <v>41033300</v>
      </c>
      <c r="B91" s="85" t="s">
        <v>218</v>
      </c>
      <c r="C91" s="26">
        <v>1749900</v>
      </c>
      <c r="D91" s="26">
        <v>1062092.1499999999</v>
      </c>
      <c r="E91" s="27">
        <f t="shared" si="6"/>
        <v>60.69444825418595</v>
      </c>
      <c r="F91" s="26">
        <v>2948700</v>
      </c>
      <c r="G91" s="26">
        <v>2948700</v>
      </c>
      <c r="H91" s="26">
        <v>2948700</v>
      </c>
      <c r="I91" s="27">
        <f t="shared" si="12"/>
        <v>100</v>
      </c>
      <c r="J91" s="28">
        <f t="shared" si="13"/>
        <v>4698600</v>
      </c>
      <c r="K91" s="28">
        <f t="shared" si="13"/>
        <v>4010792.15</v>
      </c>
      <c r="L91" s="29">
        <f t="shared" si="14"/>
        <v>85.361430000425656</v>
      </c>
    </row>
    <row r="92" spans="1:12" ht="22.5" customHeight="1" x14ac:dyDescent="0.2">
      <c r="A92" s="45">
        <v>41033900</v>
      </c>
      <c r="B92" s="46" t="s">
        <v>100</v>
      </c>
      <c r="C92" s="26">
        <v>82184100</v>
      </c>
      <c r="D92" s="26">
        <v>82184100</v>
      </c>
      <c r="E92" s="27">
        <f t="shared" si="6"/>
        <v>100</v>
      </c>
      <c r="F92" s="28"/>
      <c r="G92" s="28"/>
      <c r="H92" s="28"/>
      <c r="I92" s="27">
        <f t="shared" si="12"/>
        <v>0</v>
      </c>
      <c r="J92" s="28">
        <f t="shared" si="13"/>
        <v>82184100</v>
      </c>
      <c r="K92" s="28">
        <f t="shared" si="15"/>
        <v>82184100</v>
      </c>
      <c r="L92" s="29">
        <f t="shared" si="14"/>
        <v>100</v>
      </c>
    </row>
    <row r="93" spans="1:12" ht="25.5" x14ac:dyDescent="0.2">
      <c r="A93" s="42">
        <v>41040000</v>
      </c>
      <c r="B93" s="43" t="s">
        <v>101</v>
      </c>
      <c r="C93" s="19">
        <f>SUM(C94:C96)</f>
        <v>2499888</v>
      </c>
      <c r="D93" s="19">
        <f>SUM(D94:D96)</f>
        <v>2499888</v>
      </c>
      <c r="E93" s="20">
        <f t="shared" si="6"/>
        <v>100</v>
      </c>
      <c r="F93" s="21"/>
      <c r="G93" s="21"/>
      <c r="H93" s="21"/>
      <c r="I93" s="20">
        <f t="shared" si="12"/>
        <v>0</v>
      </c>
      <c r="J93" s="21">
        <f t="shared" si="13"/>
        <v>2499888</v>
      </c>
      <c r="K93" s="21">
        <f t="shared" si="15"/>
        <v>2499888</v>
      </c>
      <c r="L93" s="22">
        <f t="shared" si="14"/>
        <v>100</v>
      </c>
    </row>
    <row r="94" spans="1:12" ht="70.5" customHeight="1" x14ac:dyDescent="0.2">
      <c r="A94" s="45">
        <v>41040200</v>
      </c>
      <c r="B94" s="47" t="s">
        <v>102</v>
      </c>
      <c r="C94" s="26">
        <v>1611200</v>
      </c>
      <c r="D94" s="26">
        <v>1611200</v>
      </c>
      <c r="E94" s="20">
        <f t="shared" si="6"/>
        <v>100</v>
      </c>
      <c r="F94" s="28"/>
      <c r="G94" s="28"/>
      <c r="H94" s="28"/>
      <c r="I94" s="27">
        <f t="shared" si="12"/>
        <v>0</v>
      </c>
      <c r="J94" s="21">
        <f t="shared" si="13"/>
        <v>1611200</v>
      </c>
      <c r="K94" s="21">
        <f t="shared" si="15"/>
        <v>1611200</v>
      </c>
      <c r="L94" s="29">
        <f t="shared" si="14"/>
        <v>100</v>
      </c>
    </row>
    <row r="95" spans="1:12" x14ac:dyDescent="0.2">
      <c r="A95" s="45">
        <v>41040400</v>
      </c>
      <c r="B95" s="47" t="s">
        <v>169</v>
      </c>
      <c r="C95" s="26">
        <v>888688</v>
      </c>
      <c r="D95" s="26">
        <v>888688</v>
      </c>
      <c r="E95" s="27">
        <f t="shared" si="6"/>
        <v>100</v>
      </c>
      <c r="F95" s="28"/>
      <c r="G95" s="28"/>
      <c r="H95" s="28"/>
      <c r="I95" s="27"/>
      <c r="J95" s="21">
        <f t="shared" si="13"/>
        <v>888688</v>
      </c>
      <c r="K95" s="21">
        <f t="shared" si="15"/>
        <v>888688</v>
      </c>
      <c r="L95" s="29">
        <f t="shared" si="14"/>
        <v>100</v>
      </c>
    </row>
    <row r="96" spans="1:12" ht="89.25" hidden="1" x14ac:dyDescent="0.2">
      <c r="A96" s="45">
        <v>374000</v>
      </c>
      <c r="B96" s="47" t="s">
        <v>104</v>
      </c>
      <c r="C96" s="26"/>
      <c r="D96" s="26"/>
      <c r="E96" s="27">
        <f t="shared" si="6"/>
        <v>0</v>
      </c>
      <c r="F96" s="28"/>
      <c r="G96" s="28"/>
      <c r="H96" s="28"/>
      <c r="I96" s="27"/>
      <c r="J96" s="21">
        <f t="shared" si="13"/>
        <v>0</v>
      </c>
      <c r="K96" s="21">
        <f t="shared" si="15"/>
        <v>0</v>
      </c>
      <c r="L96" s="29">
        <f t="shared" si="14"/>
        <v>0</v>
      </c>
    </row>
    <row r="97" spans="1:12" s="2" customFormat="1" ht="33" customHeight="1" x14ac:dyDescent="0.2">
      <c r="A97" s="42">
        <v>41050000</v>
      </c>
      <c r="B97" s="43" t="s">
        <v>103</v>
      </c>
      <c r="C97" s="19">
        <f>SUM(C98:C103)</f>
        <v>1308900</v>
      </c>
      <c r="D97" s="19">
        <f>SUM(D98:D103)</f>
        <v>1262258.27</v>
      </c>
      <c r="E97" s="20">
        <f t="shared" si="6"/>
        <v>96.436570402628163</v>
      </c>
      <c r="F97" s="21">
        <f>SUM(F98:F103)</f>
        <v>2266500</v>
      </c>
      <c r="G97" s="21">
        <f>SUM(G98:G103)</f>
        <v>2266500</v>
      </c>
      <c r="H97" s="21">
        <f>SUM(H98:H103)</f>
        <v>2266480</v>
      </c>
      <c r="I97" s="20">
        <f>IF(G97=0,0,H97/G97*100)</f>
        <v>99.99911758217516</v>
      </c>
      <c r="J97" s="21">
        <f>C97+F97</f>
        <v>3575400</v>
      </c>
      <c r="K97" s="21">
        <f t="shared" si="15"/>
        <v>3528738.27</v>
      </c>
      <c r="L97" s="22">
        <f t="shared" si="14"/>
        <v>98.694922805839909</v>
      </c>
    </row>
    <row r="98" spans="1:12" s="2" customFormat="1" ht="38.25" hidden="1" customHeight="1" x14ac:dyDescent="0.2">
      <c r="A98" s="45">
        <v>41051000</v>
      </c>
      <c r="B98" s="6" t="s">
        <v>183</v>
      </c>
      <c r="C98" s="26"/>
      <c r="D98" s="26"/>
      <c r="E98" s="27">
        <f t="shared" si="6"/>
        <v>0</v>
      </c>
      <c r="F98" s="21"/>
      <c r="G98" s="21"/>
      <c r="H98" s="21"/>
      <c r="I98" s="20">
        <f>IF(G98=0,0,H98/G98*100)</f>
        <v>0</v>
      </c>
      <c r="J98" s="21"/>
      <c r="K98" s="21"/>
      <c r="L98" s="22"/>
    </row>
    <row r="99" spans="1:12" s="2" customFormat="1" ht="38.25" customHeight="1" x14ac:dyDescent="0.2">
      <c r="A99" s="45">
        <v>41051100</v>
      </c>
      <c r="B99" s="6" t="s">
        <v>219</v>
      </c>
      <c r="C99" s="26"/>
      <c r="D99" s="26"/>
      <c r="E99" s="27"/>
      <c r="F99" s="28">
        <v>2066500</v>
      </c>
      <c r="G99" s="28">
        <v>2066500</v>
      </c>
      <c r="H99" s="28">
        <v>2066500</v>
      </c>
      <c r="I99" s="27">
        <f>IF(G99=0,0,H99/G99*100)</f>
        <v>100</v>
      </c>
      <c r="J99" s="28">
        <v>2066500</v>
      </c>
      <c r="K99" s="28">
        <v>2066500</v>
      </c>
      <c r="L99" s="29">
        <f t="shared" si="14"/>
        <v>100</v>
      </c>
    </row>
    <row r="100" spans="1:12" ht="51" x14ac:dyDescent="0.2">
      <c r="A100" s="45">
        <v>41051200</v>
      </c>
      <c r="B100" s="46" t="s">
        <v>21</v>
      </c>
      <c r="C100" s="26">
        <v>286500</v>
      </c>
      <c r="D100" s="26">
        <v>242493.25</v>
      </c>
      <c r="E100" s="27">
        <f t="shared" si="6"/>
        <v>84.63987783595114</v>
      </c>
      <c r="F100" s="28"/>
      <c r="G100" s="28"/>
      <c r="H100" s="28"/>
      <c r="I100" s="27">
        <f t="shared" si="12"/>
        <v>0</v>
      </c>
      <c r="J100" s="28">
        <f t="shared" si="13"/>
        <v>286500</v>
      </c>
      <c r="K100" s="28">
        <f t="shared" si="15"/>
        <v>242493.25</v>
      </c>
      <c r="L100" s="29">
        <f t="shared" si="14"/>
        <v>84.63987783595114</v>
      </c>
    </row>
    <row r="101" spans="1:12" ht="65.25" customHeight="1" x14ac:dyDescent="0.2">
      <c r="A101" s="45">
        <v>41051400</v>
      </c>
      <c r="B101" s="46" t="s">
        <v>221</v>
      </c>
      <c r="C101" s="26">
        <v>1022400</v>
      </c>
      <c r="D101" s="26">
        <v>1019765.02</v>
      </c>
      <c r="E101" s="27">
        <f t="shared" si="6"/>
        <v>99.742275039123626</v>
      </c>
      <c r="F101" s="28"/>
      <c r="G101" s="28"/>
      <c r="H101" s="28"/>
      <c r="I101" s="27"/>
      <c r="J101" s="26">
        <v>1022400</v>
      </c>
      <c r="K101" s="26">
        <v>1019765.02</v>
      </c>
      <c r="L101" s="27">
        <f t="shared" si="14"/>
        <v>99.742275039123626</v>
      </c>
    </row>
    <row r="102" spans="1:12" ht="25.5" x14ac:dyDescent="0.2">
      <c r="A102" s="45">
        <v>41053600</v>
      </c>
      <c r="B102" s="46" t="s">
        <v>220</v>
      </c>
      <c r="C102" s="26"/>
      <c r="D102" s="26"/>
      <c r="E102" s="27"/>
      <c r="F102" s="28">
        <v>200000</v>
      </c>
      <c r="G102" s="28">
        <v>200000</v>
      </c>
      <c r="H102" s="28">
        <v>199980</v>
      </c>
      <c r="I102" s="27">
        <v>100</v>
      </c>
      <c r="J102" s="28">
        <f t="shared" si="13"/>
        <v>200000</v>
      </c>
      <c r="K102" s="28">
        <f t="shared" si="15"/>
        <v>199980</v>
      </c>
      <c r="L102" s="29">
        <f t="shared" si="14"/>
        <v>99.99</v>
      </c>
    </row>
    <row r="103" spans="1:12" hidden="1" x14ac:dyDescent="0.2">
      <c r="A103" s="45">
        <v>41053900</v>
      </c>
      <c r="B103" s="46" t="s">
        <v>41</v>
      </c>
      <c r="C103" s="26"/>
      <c r="D103" s="26"/>
      <c r="E103" s="27"/>
      <c r="F103" s="28"/>
      <c r="G103" s="28"/>
      <c r="H103" s="28"/>
      <c r="I103" s="20">
        <f>IF(G103=0,0,H103/G103*100)</f>
        <v>0</v>
      </c>
      <c r="J103" s="28">
        <f t="shared" si="13"/>
        <v>0</v>
      </c>
      <c r="K103" s="28">
        <f t="shared" si="15"/>
        <v>0</v>
      </c>
      <c r="L103" s="29">
        <f t="shared" si="14"/>
        <v>0</v>
      </c>
    </row>
    <row r="104" spans="1:12" x14ac:dyDescent="0.2">
      <c r="A104" s="92" t="s">
        <v>42</v>
      </c>
      <c r="B104" s="93"/>
      <c r="C104" s="21">
        <f>C83+C84</f>
        <v>183932928</v>
      </c>
      <c r="D104" s="21">
        <f>D83+D84</f>
        <v>183975250.47</v>
      </c>
      <c r="E104" s="20">
        <f t="shared" si="6"/>
        <v>100.02300972993807</v>
      </c>
      <c r="F104" s="21">
        <f>F83+F84</f>
        <v>9533000</v>
      </c>
      <c r="G104" s="21">
        <f>G83+G84</f>
        <v>14825632</v>
      </c>
      <c r="H104" s="21">
        <f>H83+H84</f>
        <v>14917769.780000001</v>
      </c>
      <c r="I104" s="20">
        <f t="shared" si="12"/>
        <v>100.62147623791013</v>
      </c>
      <c r="J104" s="21">
        <f>J83+J84</f>
        <v>193465928</v>
      </c>
      <c r="K104" s="21">
        <f>D104+H104</f>
        <v>198893020.25</v>
      </c>
      <c r="L104" s="22">
        <f t="shared" si="14"/>
        <v>102.80519278309306</v>
      </c>
    </row>
    <row r="107" spans="1:12" hidden="1" x14ac:dyDescent="0.2"/>
    <row r="108" spans="1:12" ht="15.75" x14ac:dyDescent="0.25">
      <c r="B108" s="58" t="s">
        <v>206</v>
      </c>
      <c r="C108" s="59"/>
      <c r="D108" s="90"/>
      <c r="E108" s="90"/>
      <c r="H108" s="60" t="s">
        <v>207</v>
      </c>
    </row>
  </sheetData>
  <mergeCells count="21">
    <mergeCell ref="A104:B104"/>
    <mergeCell ref="L8:L9"/>
    <mergeCell ref="A7:A9"/>
    <mergeCell ref="B7:B9"/>
    <mergeCell ref="C8:C9"/>
    <mergeCell ref="G8:G9"/>
    <mergeCell ref="D8:D9"/>
    <mergeCell ref="E8:E9"/>
    <mergeCell ref="D108:E108"/>
    <mergeCell ref="K8:K9"/>
    <mergeCell ref="J8:J9"/>
    <mergeCell ref="I8:I9"/>
    <mergeCell ref="H8:H9"/>
    <mergeCell ref="F8:F9"/>
    <mergeCell ref="J1:K1"/>
    <mergeCell ref="J2:K2"/>
    <mergeCell ref="C7:E7"/>
    <mergeCell ref="F7:I7"/>
    <mergeCell ref="A4:L4"/>
    <mergeCell ref="A5:L5"/>
    <mergeCell ref="J7:L7"/>
  </mergeCells>
  <phoneticPr fontId="0" type="noConversion"/>
  <conditionalFormatting sqref="C13:C19 C21:C27 C30:C35 D32">
    <cfRule type="expression" dxfId="2" priority="2" stopIfTrue="1">
      <formula>#REF!=1</formula>
    </cfRule>
  </conditionalFormatting>
  <conditionalFormatting sqref="D13:D19 D21:D23 D25:D27 B49 D30 D33:D35">
    <cfRule type="expression" dxfId="1" priority="3" stopIfTrue="1">
      <formula>#REF!=1</formula>
    </cfRule>
  </conditionalFormatting>
  <conditionalFormatting sqref="D31">
    <cfRule type="expression" dxfId="0" priority="1" stopIfTrue="1">
      <formula>#REF!=1</formula>
    </cfRule>
  </conditionalFormatting>
  <pageMargins left="0.19685039370078741" right="0.23622047244094491" top="0.78740157480314965" bottom="0.23622047244094491" header="0" footer="0"/>
  <pageSetup paperSize="9" scale="7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82"/>
  <sheetViews>
    <sheetView showZeros="0" tabSelected="1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J2" sqref="J2:K2"/>
    </sheetView>
  </sheetViews>
  <sheetFormatPr defaultColWidth="11.5703125" defaultRowHeight="12.75" x14ac:dyDescent="0.2"/>
  <cols>
    <col min="1" max="1" width="9.85546875" style="13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3.7109375" style="4" customWidth="1"/>
    <col min="7" max="7" width="13.5703125" style="4" customWidth="1"/>
    <col min="8" max="8" width="13" style="4" customWidth="1"/>
    <col min="9" max="9" width="9.5703125" style="4" customWidth="1"/>
    <col min="10" max="10" width="15.42578125" style="4" customWidth="1"/>
    <col min="11" max="11" width="13.5703125" style="4" customWidth="1"/>
    <col min="12" max="12" width="9.5703125" style="4" customWidth="1"/>
    <col min="13" max="16384" width="11.5703125" style="4"/>
  </cols>
  <sheetData>
    <row r="1" spans="1:13" ht="33.6" customHeight="1" x14ac:dyDescent="0.2">
      <c r="J1" s="86" t="s">
        <v>172</v>
      </c>
      <c r="K1" s="86"/>
    </row>
    <row r="2" spans="1:13" x14ac:dyDescent="0.2">
      <c r="J2" s="96" t="s">
        <v>228</v>
      </c>
      <c r="K2" s="96"/>
    </row>
    <row r="4" spans="1:13" ht="15.75" x14ac:dyDescent="0.25">
      <c r="A4" s="97" t="s">
        <v>145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3" ht="15.75" x14ac:dyDescent="0.25">
      <c r="A5" s="97" t="s">
        <v>222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3" x14ac:dyDescent="0.2">
      <c r="A6" s="5"/>
      <c r="B6" s="6"/>
      <c r="C6" s="3"/>
      <c r="D6" s="3"/>
      <c r="E6" s="3"/>
      <c r="F6" s="3"/>
      <c r="G6" s="7"/>
      <c r="H6" s="7"/>
      <c r="I6" s="3"/>
      <c r="J6" s="3"/>
      <c r="K6" s="3"/>
      <c r="L6" s="3" t="s">
        <v>5</v>
      </c>
    </row>
    <row r="7" spans="1:13" ht="12.6" customHeight="1" x14ac:dyDescent="0.2">
      <c r="A7" s="98" t="s">
        <v>23</v>
      </c>
      <c r="B7" s="99" t="s">
        <v>24</v>
      </c>
      <c r="C7" s="100" t="s">
        <v>45</v>
      </c>
      <c r="D7" s="100"/>
      <c r="E7" s="100"/>
      <c r="F7" s="100" t="s">
        <v>25</v>
      </c>
      <c r="G7" s="100"/>
      <c r="H7" s="100"/>
      <c r="I7" s="100"/>
      <c r="J7" s="100" t="s">
        <v>47</v>
      </c>
      <c r="K7" s="100"/>
      <c r="L7" s="100"/>
    </row>
    <row r="8" spans="1:13" ht="12.6" customHeight="1" x14ac:dyDescent="0.2">
      <c r="A8" s="98"/>
      <c r="B8" s="99"/>
      <c r="C8" s="91" t="s">
        <v>198</v>
      </c>
      <c r="D8" s="91" t="s">
        <v>48</v>
      </c>
      <c r="E8" s="91" t="s">
        <v>26</v>
      </c>
      <c r="F8" s="91" t="s">
        <v>200</v>
      </c>
      <c r="G8" s="91" t="s">
        <v>199</v>
      </c>
      <c r="H8" s="91" t="s">
        <v>48</v>
      </c>
      <c r="I8" s="101" t="s">
        <v>27</v>
      </c>
      <c r="J8" s="91" t="s">
        <v>201</v>
      </c>
      <c r="K8" s="91" t="s">
        <v>48</v>
      </c>
      <c r="L8" s="91" t="s">
        <v>50</v>
      </c>
    </row>
    <row r="9" spans="1:13" ht="79.150000000000006" customHeight="1" x14ac:dyDescent="0.2">
      <c r="A9" s="98"/>
      <c r="B9" s="99"/>
      <c r="C9" s="91"/>
      <c r="D9" s="91"/>
      <c r="E9" s="91"/>
      <c r="F9" s="91"/>
      <c r="G9" s="91"/>
      <c r="H9" s="91"/>
      <c r="I9" s="101"/>
      <c r="J9" s="91"/>
      <c r="K9" s="91"/>
      <c r="L9" s="91"/>
    </row>
    <row r="10" spans="1:13" s="9" customFormat="1" ht="15.75" x14ac:dyDescent="0.2">
      <c r="A10" s="71" t="s">
        <v>28</v>
      </c>
      <c r="B10" s="72" t="s">
        <v>150</v>
      </c>
      <c r="C10" s="73">
        <f>C11</f>
        <v>30757652</v>
      </c>
      <c r="D10" s="73">
        <f>D11</f>
        <v>28476727.369999994</v>
      </c>
      <c r="E10" s="74">
        <f>IF(C10=0,0,D10/C10*100)</f>
        <v>92.584204314425548</v>
      </c>
      <c r="F10" s="73">
        <f>F11</f>
        <v>6762974.1500000004</v>
      </c>
      <c r="G10" s="73">
        <f>G11</f>
        <v>6762974.1500000004</v>
      </c>
      <c r="H10" s="73">
        <f>H11</f>
        <v>6485563</v>
      </c>
      <c r="I10" s="74">
        <f>IF(G10=0,0,H10/G10*100)</f>
        <v>95.898089452256741</v>
      </c>
      <c r="J10" s="73">
        <f>J11</f>
        <v>37220626.149999999</v>
      </c>
      <c r="K10" s="73">
        <f>K11</f>
        <v>34762310.369999997</v>
      </c>
      <c r="L10" s="75">
        <f>IF(J10=0,0,K10/J10*100)</f>
        <v>93.395286339104217</v>
      </c>
      <c r="M10" s="15"/>
    </row>
    <row r="11" spans="1:13" s="9" customFormat="1" ht="15.75" x14ac:dyDescent="0.2">
      <c r="A11" s="71" t="s">
        <v>29</v>
      </c>
      <c r="B11" s="72" t="s">
        <v>151</v>
      </c>
      <c r="C11" s="73">
        <f>SUM(C12:C49)</f>
        <v>30757652</v>
      </c>
      <c r="D11" s="73">
        <f>SUM(D12:D49)</f>
        <v>28476727.369999994</v>
      </c>
      <c r="E11" s="74">
        <f>IF(C11=0,0,D11/C11*100)</f>
        <v>92.584204314425548</v>
      </c>
      <c r="F11" s="73">
        <f>SUM(F12:F49)</f>
        <v>6762974.1500000004</v>
      </c>
      <c r="G11" s="73">
        <f>SUM(G12:G49)</f>
        <v>6762974.1500000004</v>
      </c>
      <c r="H11" s="73">
        <f>SUM(H12:H49)</f>
        <v>6485563</v>
      </c>
      <c r="I11" s="74">
        <f>IF(G11=0,0,H11/G11*100)</f>
        <v>95.898089452256741</v>
      </c>
      <c r="J11" s="73">
        <f>SUM(J12:J49)</f>
        <v>37220626.149999999</v>
      </c>
      <c r="K11" s="73">
        <f>SUM(K12:K49)</f>
        <v>34762310.369999997</v>
      </c>
      <c r="L11" s="75">
        <f>IF(J11=0,0,K11/J11*100)</f>
        <v>93.395286339104217</v>
      </c>
      <c r="M11" s="15"/>
    </row>
    <row r="12" spans="1:13" ht="51" x14ac:dyDescent="0.2">
      <c r="A12" s="48" t="s">
        <v>30</v>
      </c>
      <c r="B12" s="49" t="s">
        <v>15</v>
      </c>
      <c r="C12" s="50">
        <v>14589607</v>
      </c>
      <c r="D12" s="51">
        <v>14273521.939999999</v>
      </c>
      <c r="E12" s="51">
        <f>IF(C12=0,0,D12/C12*100)</f>
        <v>97.833491608101582</v>
      </c>
      <c r="F12" s="27">
        <v>483273</v>
      </c>
      <c r="G12" s="51">
        <v>483273</v>
      </c>
      <c r="H12" s="51">
        <v>370987.57</v>
      </c>
      <c r="I12" s="51">
        <f>IF(G12=0,0,H12/G12*100)</f>
        <v>76.765631433992795</v>
      </c>
      <c r="J12" s="52">
        <f t="shared" ref="J12:K40" si="0">C12+G12</f>
        <v>15072880</v>
      </c>
      <c r="K12" s="52">
        <f>D12+H12</f>
        <v>14644509.51</v>
      </c>
      <c r="L12" s="52">
        <f>IF(J12=0,0,K12/J12*100)</f>
        <v>97.158005039514677</v>
      </c>
      <c r="M12" s="14"/>
    </row>
    <row r="13" spans="1:13" ht="15.75" hidden="1" x14ac:dyDescent="0.2">
      <c r="A13" s="48" t="s">
        <v>105</v>
      </c>
      <c r="B13" s="49" t="s">
        <v>106</v>
      </c>
      <c r="C13" s="50"/>
      <c r="D13" s="51"/>
      <c r="E13" s="51">
        <f t="shared" ref="E13:E77" si="1">IF(C13=0,0,D13/C13*100)</f>
        <v>0</v>
      </c>
      <c r="F13" s="27"/>
      <c r="G13" s="51"/>
      <c r="H13" s="53"/>
      <c r="I13" s="51">
        <f t="shared" ref="I13:I77" si="2">IF(G13=0,0,H13/G13*100)</f>
        <v>0</v>
      </c>
      <c r="J13" s="52">
        <f t="shared" si="0"/>
        <v>0</v>
      </c>
      <c r="K13" s="52">
        <f>D13+H13</f>
        <v>0</v>
      </c>
      <c r="L13" s="52">
        <f t="shared" ref="L13:L77" si="3">IF(J13=0,0,K13/J13*100)</f>
        <v>0</v>
      </c>
      <c r="M13" s="14"/>
    </row>
    <row r="14" spans="1:13" s="9" customFormat="1" ht="25.5" hidden="1" x14ac:dyDescent="0.2">
      <c r="A14" s="48" t="s">
        <v>107</v>
      </c>
      <c r="B14" s="49" t="s">
        <v>52</v>
      </c>
      <c r="C14" s="50"/>
      <c r="D14" s="51"/>
      <c r="E14" s="51">
        <f t="shared" si="1"/>
        <v>0</v>
      </c>
      <c r="F14" s="27"/>
      <c r="G14" s="52"/>
      <c r="H14" s="52"/>
      <c r="I14" s="51">
        <f t="shared" si="2"/>
        <v>0</v>
      </c>
      <c r="J14" s="52">
        <f t="shared" si="0"/>
        <v>0</v>
      </c>
      <c r="K14" s="52">
        <f t="shared" si="0"/>
        <v>0</v>
      </c>
      <c r="L14" s="52">
        <f t="shared" si="3"/>
        <v>0</v>
      </c>
      <c r="M14" s="14"/>
    </row>
    <row r="15" spans="1:13" ht="25.5" hidden="1" x14ac:dyDescent="0.2">
      <c r="A15" s="48" t="s">
        <v>108</v>
      </c>
      <c r="B15" s="49" t="s">
        <v>52</v>
      </c>
      <c r="C15" s="50"/>
      <c r="D15" s="51"/>
      <c r="E15" s="51">
        <f t="shared" si="1"/>
        <v>0</v>
      </c>
      <c r="F15" s="27"/>
      <c r="G15" s="51"/>
      <c r="H15" s="53"/>
      <c r="I15" s="51">
        <f t="shared" si="2"/>
        <v>0</v>
      </c>
      <c r="J15" s="52">
        <f t="shared" si="0"/>
        <v>0</v>
      </c>
      <c r="K15" s="52">
        <f t="shared" si="0"/>
        <v>0</v>
      </c>
      <c r="L15" s="52">
        <f t="shared" si="3"/>
        <v>0</v>
      </c>
      <c r="M15" s="14"/>
    </row>
    <row r="16" spans="1:13" ht="25.5" hidden="1" x14ac:dyDescent="0.2">
      <c r="A16" s="48" t="s">
        <v>109</v>
      </c>
      <c r="B16" s="49" t="s">
        <v>52</v>
      </c>
      <c r="C16" s="50"/>
      <c r="D16" s="52"/>
      <c r="E16" s="51">
        <f t="shared" si="1"/>
        <v>0</v>
      </c>
      <c r="F16" s="27"/>
      <c r="G16" s="51"/>
      <c r="H16" s="53"/>
      <c r="I16" s="51">
        <f t="shared" si="2"/>
        <v>0</v>
      </c>
      <c r="J16" s="52">
        <f t="shared" si="0"/>
        <v>0</v>
      </c>
      <c r="K16" s="52">
        <f t="shared" si="0"/>
        <v>0</v>
      </c>
      <c r="L16" s="52">
        <f t="shared" si="3"/>
        <v>0</v>
      </c>
      <c r="M16" s="14"/>
    </row>
    <row r="17" spans="1:13" ht="15.75" hidden="1" x14ac:dyDescent="0.2">
      <c r="A17" s="48" t="s">
        <v>110</v>
      </c>
      <c r="B17" s="49" t="s">
        <v>111</v>
      </c>
      <c r="C17" s="50"/>
      <c r="D17" s="52"/>
      <c r="E17" s="51">
        <f t="shared" si="1"/>
        <v>0</v>
      </c>
      <c r="F17" s="27"/>
      <c r="G17" s="51"/>
      <c r="H17" s="53"/>
      <c r="I17" s="51">
        <f t="shared" si="2"/>
        <v>0</v>
      </c>
      <c r="J17" s="52">
        <f t="shared" si="0"/>
        <v>0</v>
      </c>
      <c r="K17" s="52">
        <f t="shared" si="0"/>
        <v>0</v>
      </c>
      <c r="L17" s="52">
        <f t="shared" si="3"/>
        <v>0</v>
      </c>
      <c r="M17" s="14"/>
    </row>
    <row r="18" spans="1:13" ht="15.75" hidden="1" x14ac:dyDescent="0.2">
      <c r="A18" s="48" t="s">
        <v>112</v>
      </c>
      <c r="B18" s="49" t="s">
        <v>17</v>
      </c>
      <c r="C18" s="50"/>
      <c r="D18" s="51"/>
      <c r="E18" s="51">
        <f t="shared" si="1"/>
        <v>0</v>
      </c>
      <c r="F18" s="27"/>
      <c r="G18" s="52"/>
      <c r="H18" s="52"/>
      <c r="I18" s="51">
        <f t="shared" si="2"/>
        <v>0</v>
      </c>
      <c r="J18" s="52">
        <f t="shared" si="0"/>
        <v>0</v>
      </c>
      <c r="K18" s="52">
        <f t="shared" si="0"/>
        <v>0</v>
      </c>
      <c r="L18" s="52">
        <f t="shared" si="3"/>
        <v>0</v>
      </c>
      <c r="M18" s="14"/>
    </row>
    <row r="19" spans="1:13" ht="38.25" hidden="1" x14ac:dyDescent="0.2">
      <c r="A19" s="48" t="s">
        <v>113</v>
      </c>
      <c r="B19" s="49" t="s">
        <v>0</v>
      </c>
      <c r="C19" s="50"/>
      <c r="D19" s="51"/>
      <c r="E19" s="51">
        <f t="shared" si="1"/>
        <v>0</v>
      </c>
      <c r="F19" s="27"/>
      <c r="G19" s="52"/>
      <c r="H19" s="52"/>
      <c r="I19" s="51">
        <f t="shared" si="2"/>
        <v>0</v>
      </c>
      <c r="J19" s="52">
        <f t="shared" si="0"/>
        <v>0</v>
      </c>
      <c r="K19" s="52">
        <f t="shared" si="0"/>
        <v>0</v>
      </c>
      <c r="L19" s="52">
        <f t="shared" si="3"/>
        <v>0</v>
      </c>
      <c r="M19" s="14"/>
    </row>
    <row r="20" spans="1:13" ht="51" hidden="1" x14ac:dyDescent="0.2">
      <c r="A20" s="48" t="s">
        <v>114</v>
      </c>
      <c r="B20" s="49" t="s">
        <v>115</v>
      </c>
      <c r="C20" s="50"/>
      <c r="D20" s="51"/>
      <c r="E20" s="51">
        <f t="shared" si="1"/>
        <v>0</v>
      </c>
      <c r="F20" s="27"/>
      <c r="G20" s="52"/>
      <c r="H20" s="52"/>
      <c r="I20" s="51">
        <f t="shared" si="2"/>
        <v>0</v>
      </c>
      <c r="J20" s="52">
        <f t="shared" si="0"/>
        <v>0</v>
      </c>
      <c r="K20" s="52">
        <f t="shared" si="0"/>
        <v>0</v>
      </c>
      <c r="L20" s="52">
        <f t="shared" si="3"/>
        <v>0</v>
      </c>
      <c r="M20" s="14"/>
    </row>
    <row r="21" spans="1:13" ht="38.25" hidden="1" x14ac:dyDescent="0.2">
      <c r="A21" s="48" t="s">
        <v>116</v>
      </c>
      <c r="B21" s="49" t="s">
        <v>117</v>
      </c>
      <c r="C21" s="50"/>
      <c r="D21" s="51"/>
      <c r="E21" s="51">
        <f t="shared" si="1"/>
        <v>0</v>
      </c>
      <c r="F21" s="27"/>
      <c r="G21" s="52"/>
      <c r="H21" s="52"/>
      <c r="I21" s="51">
        <f t="shared" si="2"/>
        <v>0</v>
      </c>
      <c r="J21" s="52">
        <f t="shared" si="0"/>
        <v>0</v>
      </c>
      <c r="K21" s="52">
        <f t="shared" si="0"/>
        <v>0</v>
      </c>
      <c r="L21" s="52">
        <f t="shared" si="3"/>
        <v>0</v>
      </c>
      <c r="M21" s="14"/>
    </row>
    <row r="22" spans="1:13" s="9" customFormat="1" ht="15.75" hidden="1" x14ac:dyDescent="0.2">
      <c r="A22" s="48" t="s">
        <v>118</v>
      </c>
      <c r="B22" s="49" t="s">
        <v>1</v>
      </c>
      <c r="C22" s="50"/>
      <c r="D22" s="51"/>
      <c r="E22" s="51">
        <f t="shared" si="1"/>
        <v>0</v>
      </c>
      <c r="F22" s="27"/>
      <c r="G22" s="52"/>
      <c r="H22" s="52"/>
      <c r="I22" s="51">
        <f t="shared" si="2"/>
        <v>0</v>
      </c>
      <c r="J22" s="52">
        <f t="shared" si="0"/>
        <v>0</v>
      </c>
      <c r="K22" s="52">
        <f t="shared" si="0"/>
        <v>0</v>
      </c>
      <c r="L22" s="52">
        <f t="shared" si="3"/>
        <v>0</v>
      </c>
      <c r="M22" s="14"/>
    </row>
    <row r="23" spans="1:13" ht="38.25" hidden="1" x14ac:dyDescent="0.2">
      <c r="A23" s="48" t="s">
        <v>119</v>
      </c>
      <c r="B23" s="49" t="s">
        <v>120</v>
      </c>
      <c r="C23" s="50"/>
      <c r="D23" s="51"/>
      <c r="E23" s="51">
        <f t="shared" si="1"/>
        <v>0</v>
      </c>
      <c r="F23" s="27"/>
      <c r="G23" s="51"/>
      <c r="H23" s="53"/>
      <c r="I23" s="51">
        <f t="shared" si="2"/>
        <v>0</v>
      </c>
      <c r="J23" s="52">
        <f t="shared" si="0"/>
        <v>0</v>
      </c>
      <c r="K23" s="52">
        <f t="shared" si="0"/>
        <v>0</v>
      </c>
      <c r="L23" s="52">
        <f t="shared" si="3"/>
        <v>0</v>
      </c>
      <c r="M23" s="14"/>
    </row>
    <row r="24" spans="1:13" ht="51.75" customHeight="1" x14ac:dyDescent="0.2">
      <c r="A24" s="48" t="s">
        <v>121</v>
      </c>
      <c r="B24" s="49" t="s">
        <v>122</v>
      </c>
      <c r="C24" s="50">
        <v>180000</v>
      </c>
      <c r="D24" s="51">
        <v>172858.94</v>
      </c>
      <c r="E24" s="51">
        <f t="shared" si="1"/>
        <v>96.032744444444447</v>
      </c>
      <c r="F24" s="27"/>
      <c r="G24" s="51"/>
      <c r="H24" s="51"/>
      <c r="I24" s="51">
        <f t="shared" si="2"/>
        <v>0</v>
      </c>
      <c r="J24" s="52">
        <f t="shared" si="0"/>
        <v>180000</v>
      </c>
      <c r="K24" s="52">
        <f t="shared" si="0"/>
        <v>172858.94</v>
      </c>
      <c r="L24" s="52">
        <f t="shared" si="3"/>
        <v>96.032744444444447</v>
      </c>
      <c r="M24" s="14"/>
    </row>
    <row r="25" spans="1:13" ht="15.75" x14ac:dyDescent="0.2">
      <c r="A25" s="48" t="s">
        <v>123</v>
      </c>
      <c r="B25" s="49" t="s">
        <v>124</v>
      </c>
      <c r="C25" s="50"/>
      <c r="D25" s="51"/>
      <c r="E25" s="51">
        <f t="shared" si="1"/>
        <v>0</v>
      </c>
      <c r="F25" s="26">
        <v>142060.76999999999</v>
      </c>
      <c r="G25" s="51">
        <v>142060.76999999999</v>
      </c>
      <c r="H25" s="51">
        <v>136447.04999999999</v>
      </c>
      <c r="I25" s="51">
        <f t="shared" si="2"/>
        <v>96.048367188211074</v>
      </c>
      <c r="J25" s="52">
        <f t="shared" si="0"/>
        <v>142060.76999999999</v>
      </c>
      <c r="K25" s="52">
        <f t="shared" si="0"/>
        <v>136447.04999999999</v>
      </c>
      <c r="L25" s="52">
        <f t="shared" si="3"/>
        <v>96.048367188211074</v>
      </c>
      <c r="M25" s="14"/>
    </row>
    <row r="26" spans="1:13" ht="38.25" x14ac:dyDescent="0.2">
      <c r="A26" s="48" t="s">
        <v>146</v>
      </c>
      <c r="B26" s="49" t="s">
        <v>147</v>
      </c>
      <c r="C26" s="50">
        <v>238091</v>
      </c>
      <c r="D26" s="51">
        <v>133433.68</v>
      </c>
      <c r="E26" s="51">
        <f t="shared" si="1"/>
        <v>56.043143167948386</v>
      </c>
      <c r="F26" s="27">
        <v>399994</v>
      </c>
      <c r="G26" s="51">
        <v>399994</v>
      </c>
      <c r="H26" s="51">
        <v>399994</v>
      </c>
      <c r="I26" s="51">
        <f t="shared" si="2"/>
        <v>100</v>
      </c>
      <c r="J26" s="52">
        <f t="shared" si="0"/>
        <v>638085</v>
      </c>
      <c r="K26" s="52">
        <f t="shared" si="0"/>
        <v>533427.67999999993</v>
      </c>
      <c r="L26" s="52">
        <f t="shared" si="3"/>
        <v>83.598216538548925</v>
      </c>
      <c r="M26" s="14"/>
    </row>
    <row r="27" spans="1:13" ht="25.5" x14ac:dyDescent="0.2">
      <c r="A27" s="48" t="s">
        <v>125</v>
      </c>
      <c r="B27" s="49" t="s">
        <v>18</v>
      </c>
      <c r="C27" s="50">
        <v>345400</v>
      </c>
      <c r="D27" s="51">
        <v>326819.95</v>
      </c>
      <c r="E27" s="51">
        <f t="shared" si="1"/>
        <v>94.620715112912563</v>
      </c>
      <c r="F27" s="27"/>
      <c r="G27" s="51"/>
      <c r="H27" s="51"/>
      <c r="I27" s="51">
        <f t="shared" si="2"/>
        <v>0</v>
      </c>
      <c r="J27" s="52">
        <f t="shared" si="0"/>
        <v>345400</v>
      </c>
      <c r="K27" s="52">
        <f t="shared" si="0"/>
        <v>326819.95</v>
      </c>
      <c r="L27" s="52">
        <f t="shared" si="3"/>
        <v>94.620715112912563</v>
      </c>
      <c r="M27" s="14"/>
    </row>
    <row r="28" spans="1:13" ht="25.5" x14ac:dyDescent="0.2">
      <c r="A28" s="48" t="s">
        <v>126</v>
      </c>
      <c r="B28" s="49" t="s">
        <v>19</v>
      </c>
      <c r="C28" s="50">
        <v>1849000</v>
      </c>
      <c r="D28" s="51">
        <v>1298880</v>
      </c>
      <c r="E28" s="51">
        <f t="shared" si="1"/>
        <v>70.247701460248777</v>
      </c>
      <c r="F28" s="27"/>
      <c r="G28" s="52"/>
      <c r="H28" s="53"/>
      <c r="I28" s="51">
        <f t="shared" si="2"/>
        <v>0</v>
      </c>
      <c r="J28" s="52">
        <f t="shared" si="0"/>
        <v>1849000</v>
      </c>
      <c r="K28" s="52">
        <f t="shared" si="0"/>
        <v>1298880</v>
      </c>
      <c r="L28" s="52">
        <f t="shared" si="3"/>
        <v>70.247701460248777</v>
      </c>
      <c r="M28" s="14"/>
    </row>
    <row r="29" spans="1:13" ht="15.75" x14ac:dyDescent="0.2">
      <c r="A29" s="48" t="s">
        <v>208</v>
      </c>
      <c r="B29" s="49" t="s">
        <v>223</v>
      </c>
      <c r="C29" s="50">
        <v>95300</v>
      </c>
      <c r="D29" s="51">
        <v>94751.77</v>
      </c>
      <c r="E29" s="51">
        <f t="shared" si="1"/>
        <v>99.424732423924453</v>
      </c>
      <c r="F29" s="27"/>
      <c r="G29" s="52"/>
      <c r="H29" s="53"/>
      <c r="I29" s="51"/>
      <c r="J29" s="52">
        <f t="shared" si="0"/>
        <v>95300</v>
      </c>
      <c r="K29" s="52">
        <f t="shared" si="0"/>
        <v>94751.77</v>
      </c>
      <c r="L29" s="52">
        <f t="shared" si="3"/>
        <v>99.424732423924453</v>
      </c>
      <c r="M29" s="14"/>
    </row>
    <row r="30" spans="1:13" ht="38.25" x14ac:dyDescent="0.2">
      <c r="A30" s="48" t="s">
        <v>191</v>
      </c>
      <c r="B30" s="66" t="s">
        <v>192</v>
      </c>
      <c r="C30" s="50">
        <v>1178500</v>
      </c>
      <c r="D30" s="51">
        <v>1178500</v>
      </c>
      <c r="E30" s="51">
        <f t="shared" si="1"/>
        <v>100</v>
      </c>
      <c r="F30" s="27"/>
      <c r="G30" s="51"/>
      <c r="H30" s="53"/>
      <c r="I30" s="51">
        <f t="shared" si="2"/>
        <v>0</v>
      </c>
      <c r="J30" s="52">
        <f t="shared" si="0"/>
        <v>1178500</v>
      </c>
      <c r="K30" s="52">
        <f t="shared" si="0"/>
        <v>1178500</v>
      </c>
      <c r="L30" s="52">
        <f t="shared" si="3"/>
        <v>100</v>
      </c>
      <c r="M30" s="14"/>
    </row>
    <row r="31" spans="1:13" ht="15.75" hidden="1" x14ac:dyDescent="0.2">
      <c r="A31" s="48" t="s">
        <v>188</v>
      </c>
      <c r="B31" s="49" t="s">
        <v>189</v>
      </c>
      <c r="C31" s="50"/>
      <c r="D31" s="51"/>
      <c r="E31" s="51">
        <f t="shared" si="1"/>
        <v>0</v>
      </c>
      <c r="F31" s="54"/>
      <c r="G31" s="51"/>
      <c r="H31" s="53"/>
      <c r="I31" s="51">
        <f t="shared" si="2"/>
        <v>0</v>
      </c>
      <c r="J31" s="52">
        <f t="shared" si="0"/>
        <v>0</v>
      </c>
      <c r="K31" s="52">
        <f t="shared" si="0"/>
        <v>0</v>
      </c>
      <c r="L31" s="52">
        <f t="shared" si="3"/>
        <v>0</v>
      </c>
      <c r="M31" s="14"/>
    </row>
    <row r="32" spans="1:13" s="9" customFormat="1" ht="15.75" x14ac:dyDescent="0.2">
      <c r="A32" s="48" t="s">
        <v>127</v>
      </c>
      <c r="B32" s="49" t="s">
        <v>128</v>
      </c>
      <c r="C32" s="50">
        <v>8402290</v>
      </c>
      <c r="D32" s="51">
        <v>7277312.8499999996</v>
      </c>
      <c r="E32" s="51">
        <f t="shared" si="1"/>
        <v>86.611064959671708</v>
      </c>
      <c r="F32" s="27">
        <v>3769035.38</v>
      </c>
      <c r="G32" s="51">
        <v>3769035.38</v>
      </c>
      <c r="H32" s="53">
        <v>3769035.38</v>
      </c>
      <c r="I32" s="51">
        <f t="shared" si="2"/>
        <v>100</v>
      </c>
      <c r="J32" s="52">
        <f t="shared" si="0"/>
        <v>12171325.379999999</v>
      </c>
      <c r="K32" s="52">
        <f t="shared" si="0"/>
        <v>11046348.23</v>
      </c>
      <c r="L32" s="52">
        <f t="shared" si="3"/>
        <v>90.757151625832236</v>
      </c>
      <c r="M32" s="14"/>
    </row>
    <row r="33" spans="1:13" ht="15.75" hidden="1" x14ac:dyDescent="0.2">
      <c r="A33" s="48" t="s">
        <v>129</v>
      </c>
      <c r="B33" s="49" t="s">
        <v>130</v>
      </c>
      <c r="C33" s="50"/>
      <c r="D33" s="51"/>
      <c r="E33" s="51">
        <f t="shared" si="1"/>
        <v>0</v>
      </c>
      <c r="F33" s="27"/>
      <c r="G33" s="51"/>
      <c r="H33" s="53"/>
      <c r="I33" s="51">
        <f t="shared" si="2"/>
        <v>0</v>
      </c>
      <c r="J33" s="52">
        <f t="shared" si="0"/>
        <v>0</v>
      </c>
      <c r="K33" s="52">
        <f t="shared" si="0"/>
        <v>0</v>
      </c>
      <c r="L33" s="52">
        <f t="shared" si="3"/>
        <v>0</v>
      </c>
      <c r="M33" s="14"/>
    </row>
    <row r="34" spans="1:13" ht="15.75" hidden="1" x14ac:dyDescent="0.2">
      <c r="A34" s="48" t="s">
        <v>148</v>
      </c>
      <c r="B34" s="49" t="s">
        <v>14</v>
      </c>
      <c r="C34" s="50"/>
      <c r="D34" s="51"/>
      <c r="E34" s="51"/>
      <c r="F34" s="27"/>
      <c r="G34" s="51"/>
      <c r="H34" s="53"/>
      <c r="I34" s="51"/>
      <c r="J34" s="52">
        <f t="shared" si="0"/>
        <v>0</v>
      </c>
      <c r="K34" s="52">
        <f t="shared" si="0"/>
        <v>0</v>
      </c>
      <c r="L34" s="52">
        <f t="shared" si="3"/>
        <v>0</v>
      </c>
      <c r="M34" s="14"/>
    </row>
    <row r="35" spans="1:13" ht="15.75" hidden="1" x14ac:dyDescent="0.2">
      <c r="A35" s="48" t="s">
        <v>185</v>
      </c>
      <c r="B35" s="49" t="s">
        <v>186</v>
      </c>
      <c r="C35" s="50"/>
      <c r="D35" s="51"/>
      <c r="E35" s="51">
        <f t="shared" si="1"/>
        <v>0</v>
      </c>
      <c r="F35" s="27"/>
      <c r="G35" s="51"/>
      <c r="H35" s="53"/>
      <c r="I35" s="51">
        <f t="shared" si="2"/>
        <v>0</v>
      </c>
      <c r="J35" s="52">
        <f t="shared" si="0"/>
        <v>0</v>
      </c>
      <c r="K35" s="52">
        <f t="shared" si="0"/>
        <v>0</v>
      </c>
      <c r="L35" s="52">
        <f t="shared" si="3"/>
        <v>0</v>
      </c>
      <c r="M35" s="14"/>
    </row>
    <row r="36" spans="1:13" ht="15.75" x14ac:dyDescent="0.2">
      <c r="A36" s="48" t="s">
        <v>129</v>
      </c>
      <c r="B36" s="49" t="s">
        <v>224</v>
      </c>
      <c r="C36" s="50">
        <v>100000</v>
      </c>
      <c r="D36" s="51"/>
      <c r="E36" s="51"/>
      <c r="F36" s="27"/>
      <c r="G36" s="51"/>
      <c r="H36" s="53"/>
      <c r="I36" s="51"/>
      <c r="J36" s="52"/>
      <c r="K36" s="52"/>
      <c r="L36" s="52"/>
      <c r="M36" s="14"/>
    </row>
    <row r="37" spans="1:13" ht="15.75" x14ac:dyDescent="0.2">
      <c r="A37" s="48" t="s">
        <v>133</v>
      </c>
      <c r="B37" s="49" t="s">
        <v>134</v>
      </c>
      <c r="C37" s="50">
        <v>344200</v>
      </c>
      <c r="D37" s="51">
        <v>320064</v>
      </c>
      <c r="E37" s="51">
        <f t="shared" si="1"/>
        <v>92.987797791981407</v>
      </c>
      <c r="F37" s="27">
        <v>920532</v>
      </c>
      <c r="G37" s="51">
        <v>920532</v>
      </c>
      <c r="H37" s="53">
        <v>872810</v>
      </c>
      <c r="I37" s="51">
        <f t="shared" si="2"/>
        <v>94.815823893140049</v>
      </c>
      <c r="J37" s="52">
        <f t="shared" si="0"/>
        <v>1264732</v>
      </c>
      <c r="K37" s="52">
        <f t="shared" si="0"/>
        <v>1192874</v>
      </c>
      <c r="L37" s="52">
        <f t="shared" si="3"/>
        <v>94.318321984420422</v>
      </c>
      <c r="M37" s="14"/>
    </row>
    <row r="38" spans="1:13" ht="38.25" hidden="1" x14ac:dyDescent="0.2">
      <c r="A38" s="48" t="s">
        <v>131</v>
      </c>
      <c r="B38" s="49" t="s">
        <v>132</v>
      </c>
      <c r="C38" s="50"/>
      <c r="D38" s="51"/>
      <c r="E38" s="51">
        <f t="shared" si="1"/>
        <v>0</v>
      </c>
      <c r="F38" s="27"/>
      <c r="G38" s="51"/>
      <c r="H38" s="53"/>
      <c r="I38" s="51">
        <f t="shared" si="2"/>
        <v>0</v>
      </c>
      <c r="J38" s="52">
        <f t="shared" si="0"/>
        <v>0</v>
      </c>
      <c r="K38" s="52">
        <f t="shared" si="0"/>
        <v>0</v>
      </c>
      <c r="L38" s="52">
        <f t="shared" si="3"/>
        <v>0</v>
      </c>
      <c r="M38" s="14"/>
    </row>
    <row r="39" spans="1:13" ht="15.75" hidden="1" x14ac:dyDescent="0.2">
      <c r="A39" s="48" t="s">
        <v>133</v>
      </c>
      <c r="B39" s="49" t="s">
        <v>134</v>
      </c>
      <c r="C39" s="50"/>
      <c r="D39" s="51"/>
      <c r="E39" s="51">
        <f t="shared" si="1"/>
        <v>0</v>
      </c>
      <c r="F39" s="27"/>
      <c r="G39" s="52"/>
      <c r="H39" s="52"/>
      <c r="I39" s="51">
        <f t="shared" si="2"/>
        <v>0</v>
      </c>
      <c r="J39" s="52">
        <f t="shared" si="0"/>
        <v>0</v>
      </c>
      <c r="K39" s="52">
        <f t="shared" si="0"/>
        <v>0</v>
      </c>
      <c r="L39" s="52">
        <f t="shared" si="3"/>
        <v>0</v>
      </c>
      <c r="M39" s="14"/>
    </row>
    <row r="40" spans="1:13" ht="25.5" x14ac:dyDescent="0.2">
      <c r="A40" s="48" t="s">
        <v>135</v>
      </c>
      <c r="B40" s="67" t="s">
        <v>4</v>
      </c>
      <c r="C40" s="50">
        <v>1480000</v>
      </c>
      <c r="D40" s="51">
        <v>1447611.88</v>
      </c>
      <c r="E40" s="51">
        <f t="shared" ref="E40" si="4">IF(C40=0,0,D40/C40*100)</f>
        <v>97.811613513513507</v>
      </c>
      <c r="F40" s="27">
        <v>50000</v>
      </c>
      <c r="G40" s="51">
        <v>50000</v>
      </c>
      <c r="H40" s="53">
        <v>48430</v>
      </c>
      <c r="I40" s="51">
        <f t="shared" si="2"/>
        <v>96.86</v>
      </c>
      <c r="J40" s="52">
        <f t="shared" si="0"/>
        <v>1530000</v>
      </c>
      <c r="K40" s="52">
        <f t="shared" si="0"/>
        <v>1496041.88</v>
      </c>
      <c r="L40" s="52">
        <f t="shared" si="3"/>
        <v>97.78051503267973</v>
      </c>
      <c r="M40" s="64"/>
    </row>
    <row r="41" spans="1:13" ht="25.5" hidden="1" x14ac:dyDescent="0.2">
      <c r="A41" s="48" t="s">
        <v>31</v>
      </c>
      <c r="B41" s="49" t="s">
        <v>16</v>
      </c>
      <c r="C41" s="68"/>
      <c r="D41" s="51"/>
      <c r="E41" s="51">
        <f t="shared" si="1"/>
        <v>0</v>
      </c>
      <c r="F41" s="27"/>
      <c r="G41" s="52"/>
      <c r="H41" s="52"/>
      <c r="I41" s="51">
        <f t="shared" si="2"/>
        <v>0</v>
      </c>
      <c r="J41" s="52">
        <f t="shared" ref="J41:K49" si="5">C41+G41</f>
        <v>0</v>
      </c>
      <c r="K41" s="52">
        <f t="shared" si="5"/>
        <v>0</v>
      </c>
      <c r="L41" s="52">
        <f t="shared" si="3"/>
        <v>0</v>
      </c>
      <c r="M41" s="14"/>
    </row>
    <row r="42" spans="1:13" ht="15.75" hidden="1" x14ac:dyDescent="0.2">
      <c r="A42" s="48" t="s">
        <v>190</v>
      </c>
      <c r="B42" s="66" t="s">
        <v>193</v>
      </c>
      <c r="C42" s="50"/>
      <c r="D42" s="51"/>
      <c r="E42" s="51">
        <f t="shared" si="1"/>
        <v>0</v>
      </c>
      <c r="F42" s="27"/>
      <c r="G42" s="52"/>
      <c r="H42" s="52"/>
      <c r="I42" s="51"/>
      <c r="J42" s="52">
        <f t="shared" si="5"/>
        <v>0</v>
      </c>
      <c r="K42" s="52">
        <f t="shared" si="5"/>
        <v>0</v>
      </c>
      <c r="L42" s="52">
        <f t="shared" si="3"/>
        <v>0</v>
      </c>
      <c r="M42" s="14"/>
    </row>
    <row r="43" spans="1:13" ht="25.5" x14ac:dyDescent="0.2">
      <c r="A43" s="48" t="s">
        <v>31</v>
      </c>
      <c r="B43" s="70" t="s">
        <v>16</v>
      </c>
      <c r="C43" s="50">
        <v>21000</v>
      </c>
      <c r="D43" s="51">
        <v>20700</v>
      </c>
      <c r="E43" s="51">
        <f t="shared" si="1"/>
        <v>98.571428571428584</v>
      </c>
      <c r="F43" s="27"/>
      <c r="G43" s="52"/>
      <c r="H43" s="52"/>
      <c r="I43" s="51"/>
      <c r="J43" s="52">
        <f t="shared" si="5"/>
        <v>21000</v>
      </c>
      <c r="K43" s="52">
        <f t="shared" si="5"/>
        <v>20700</v>
      </c>
      <c r="L43" s="52">
        <f t="shared" si="3"/>
        <v>98.571428571428584</v>
      </c>
      <c r="M43" s="14"/>
    </row>
    <row r="44" spans="1:13" ht="15.75" x14ac:dyDescent="0.2">
      <c r="A44" s="48" t="s">
        <v>190</v>
      </c>
      <c r="B44" s="70" t="s">
        <v>193</v>
      </c>
      <c r="C44" s="50">
        <v>200000</v>
      </c>
      <c r="D44" s="51">
        <v>199999</v>
      </c>
      <c r="E44" s="51">
        <f t="shared" si="1"/>
        <v>99.999499999999998</v>
      </c>
      <c r="F44" s="27"/>
      <c r="G44" s="52"/>
      <c r="H44" s="52"/>
      <c r="I44" s="51"/>
      <c r="J44" s="52">
        <f t="shared" si="5"/>
        <v>200000</v>
      </c>
      <c r="K44" s="52">
        <f t="shared" si="5"/>
        <v>199999</v>
      </c>
      <c r="L44" s="52">
        <f t="shared" si="3"/>
        <v>99.999499999999998</v>
      </c>
      <c r="M44" s="14"/>
    </row>
    <row r="45" spans="1:13" ht="15.75" x14ac:dyDescent="0.2">
      <c r="A45" s="48" t="s">
        <v>165</v>
      </c>
      <c r="B45" s="66" t="s">
        <v>194</v>
      </c>
      <c r="C45" s="50"/>
      <c r="D45" s="51"/>
      <c r="E45" s="51">
        <f t="shared" si="1"/>
        <v>0</v>
      </c>
      <c r="F45" s="27">
        <v>94000</v>
      </c>
      <c r="G45" s="52">
        <v>94000</v>
      </c>
      <c r="H45" s="52">
        <v>94000</v>
      </c>
      <c r="I45" s="51">
        <f t="shared" si="2"/>
        <v>100</v>
      </c>
      <c r="J45" s="52">
        <f t="shared" si="5"/>
        <v>94000</v>
      </c>
      <c r="K45" s="52">
        <f t="shared" si="5"/>
        <v>94000</v>
      </c>
      <c r="L45" s="52">
        <f t="shared" si="3"/>
        <v>100</v>
      </c>
      <c r="M45" s="14"/>
    </row>
    <row r="46" spans="1:13" ht="25.5" x14ac:dyDescent="0.2">
      <c r="A46" s="48" t="s">
        <v>136</v>
      </c>
      <c r="B46" s="62" t="s">
        <v>137</v>
      </c>
      <c r="C46" s="50"/>
      <c r="D46" s="51"/>
      <c r="E46" s="51">
        <f t="shared" si="1"/>
        <v>0</v>
      </c>
      <c r="F46" s="27">
        <v>7200</v>
      </c>
      <c r="G46" s="51">
        <v>7200</v>
      </c>
      <c r="H46" s="51"/>
      <c r="I46" s="51">
        <f t="shared" si="2"/>
        <v>0</v>
      </c>
      <c r="J46" s="52">
        <f t="shared" si="5"/>
        <v>7200</v>
      </c>
      <c r="K46" s="52">
        <f t="shared" si="5"/>
        <v>0</v>
      </c>
      <c r="L46" s="52">
        <f t="shared" si="3"/>
        <v>0</v>
      </c>
      <c r="M46" s="14"/>
    </row>
    <row r="47" spans="1:13" ht="15.75" x14ac:dyDescent="0.2">
      <c r="A47" s="48" t="s">
        <v>170</v>
      </c>
      <c r="B47" s="62" t="s">
        <v>171</v>
      </c>
      <c r="C47" s="50">
        <v>116200</v>
      </c>
      <c r="D47" s="51">
        <v>114346</v>
      </c>
      <c r="E47" s="51">
        <f t="shared" si="1"/>
        <v>98.404475043029265</v>
      </c>
      <c r="F47" s="27">
        <v>136879</v>
      </c>
      <c r="G47" s="51">
        <v>136879</v>
      </c>
      <c r="H47" s="51">
        <v>36879</v>
      </c>
      <c r="I47" s="51">
        <f t="shared" si="2"/>
        <v>26.942774275089675</v>
      </c>
      <c r="J47" s="52">
        <f t="shared" si="5"/>
        <v>253079</v>
      </c>
      <c r="K47" s="52">
        <f t="shared" si="5"/>
        <v>151225</v>
      </c>
      <c r="L47" s="52">
        <f t="shared" si="3"/>
        <v>59.754068887580559</v>
      </c>
      <c r="M47" s="14"/>
    </row>
    <row r="48" spans="1:13" ht="38.25" x14ac:dyDescent="0.2">
      <c r="A48" s="48" t="s">
        <v>210</v>
      </c>
      <c r="B48" s="70" t="s">
        <v>147</v>
      </c>
      <c r="C48" s="50"/>
      <c r="D48" s="51"/>
      <c r="E48" s="51"/>
      <c r="F48" s="27">
        <v>200000</v>
      </c>
      <c r="G48" s="51">
        <v>200000</v>
      </c>
      <c r="H48" s="51">
        <v>199980</v>
      </c>
      <c r="I48" s="51"/>
      <c r="J48" s="52"/>
      <c r="K48" s="52"/>
      <c r="L48" s="52"/>
      <c r="M48" s="14"/>
    </row>
    <row r="49" spans="1:14" ht="33.75" customHeight="1" x14ac:dyDescent="0.2">
      <c r="A49" s="48" t="s">
        <v>138</v>
      </c>
      <c r="B49" s="49" t="s">
        <v>20</v>
      </c>
      <c r="C49" s="50">
        <v>1618064</v>
      </c>
      <c r="D49" s="52">
        <v>1617927.36</v>
      </c>
      <c r="E49" s="51">
        <f t="shared" si="1"/>
        <v>99.991555340209047</v>
      </c>
      <c r="F49" s="27">
        <v>560000</v>
      </c>
      <c r="G49" s="51">
        <v>560000</v>
      </c>
      <c r="H49" s="51">
        <v>557000</v>
      </c>
      <c r="I49" s="51">
        <f t="shared" si="2"/>
        <v>99.464285714285722</v>
      </c>
      <c r="J49" s="52">
        <f t="shared" si="5"/>
        <v>2178064</v>
      </c>
      <c r="K49" s="52">
        <f t="shared" si="5"/>
        <v>2174927.3600000003</v>
      </c>
      <c r="L49" s="52">
        <f t="shared" si="3"/>
        <v>99.855989539334033</v>
      </c>
      <c r="M49" s="14"/>
      <c r="N49" s="61"/>
    </row>
    <row r="50" spans="1:14" ht="29.25" customHeight="1" x14ac:dyDescent="0.2">
      <c r="A50" s="76"/>
      <c r="B50" s="77" t="s">
        <v>152</v>
      </c>
      <c r="C50" s="78">
        <f>C51</f>
        <v>160823458.22999999</v>
      </c>
      <c r="D50" s="78">
        <f>D51</f>
        <v>156995374.44</v>
      </c>
      <c r="E50" s="79">
        <f t="shared" si="1"/>
        <v>97.61969812604994</v>
      </c>
      <c r="F50" s="78">
        <f>F51</f>
        <v>10160560.5</v>
      </c>
      <c r="G50" s="78">
        <f>G51</f>
        <v>13130876.370000001</v>
      </c>
      <c r="H50" s="78">
        <f>H51</f>
        <v>8151118.5999999996</v>
      </c>
      <c r="I50" s="79">
        <f t="shared" ref="I50:I51" si="6">IF(G50=0,0,H50/G50*100)</f>
        <v>62.075967896726148</v>
      </c>
      <c r="J50" s="78">
        <f>J51</f>
        <v>173954334.59999999</v>
      </c>
      <c r="K50" s="78">
        <f>K51</f>
        <v>165146493.04000002</v>
      </c>
      <c r="L50" s="79">
        <f t="shared" ref="L50:L71" si="7">IF(J50=0,0,K50/J50*100)</f>
        <v>94.936693253287885</v>
      </c>
      <c r="M50" s="14"/>
      <c r="N50" s="61"/>
    </row>
    <row r="51" spans="1:14" ht="38.25" x14ac:dyDescent="0.2">
      <c r="A51" s="76"/>
      <c r="B51" s="77" t="s">
        <v>153</v>
      </c>
      <c r="C51" s="78">
        <f>SUM(C52:C71)</f>
        <v>160823458.22999999</v>
      </c>
      <c r="D51" s="78">
        <f>SUM(D52:D71)</f>
        <v>156995374.44</v>
      </c>
      <c r="E51" s="79">
        <f t="shared" si="1"/>
        <v>97.61969812604994</v>
      </c>
      <c r="F51" s="78">
        <f>SUM(F52:F71)</f>
        <v>10160560.5</v>
      </c>
      <c r="G51" s="78">
        <f>SUM(G52:G71)</f>
        <v>13130876.370000001</v>
      </c>
      <c r="H51" s="78">
        <f>SUM(H52:H71)</f>
        <v>8151118.5999999996</v>
      </c>
      <c r="I51" s="79">
        <f t="shared" si="6"/>
        <v>62.075967896726148</v>
      </c>
      <c r="J51" s="78">
        <f>SUM(J52:J71)</f>
        <v>173954334.59999999</v>
      </c>
      <c r="K51" s="78">
        <f>SUM(K52:K71)</f>
        <v>165146493.04000002</v>
      </c>
      <c r="L51" s="79">
        <f t="shared" si="7"/>
        <v>94.936693253287885</v>
      </c>
      <c r="M51" s="14"/>
      <c r="N51" s="61"/>
    </row>
    <row r="52" spans="1:14" ht="25.5" x14ac:dyDescent="0.2">
      <c r="A52" s="48" t="s">
        <v>164</v>
      </c>
      <c r="B52" s="49" t="s">
        <v>143</v>
      </c>
      <c r="C52" s="50">
        <v>2117000</v>
      </c>
      <c r="D52" s="52">
        <v>2102292.31</v>
      </c>
      <c r="E52" s="51">
        <f t="shared" si="1"/>
        <v>99.305257912139822</v>
      </c>
      <c r="F52" s="27"/>
      <c r="G52" s="51"/>
      <c r="H52" s="51"/>
      <c r="I52" s="51"/>
      <c r="J52" s="52">
        <f t="shared" ref="J52:K71" si="8">C52+G52</f>
        <v>2117000</v>
      </c>
      <c r="K52" s="52">
        <f t="shared" si="8"/>
        <v>2102292.31</v>
      </c>
      <c r="L52" s="51">
        <f t="shared" si="7"/>
        <v>99.305257912139822</v>
      </c>
      <c r="M52" s="14"/>
      <c r="N52" s="61"/>
    </row>
    <row r="53" spans="1:14" ht="15.75" x14ac:dyDescent="0.2">
      <c r="A53" s="48" t="s">
        <v>154</v>
      </c>
      <c r="B53" s="49" t="s">
        <v>106</v>
      </c>
      <c r="C53" s="50">
        <v>31925200</v>
      </c>
      <c r="D53" s="50">
        <v>30632686.100000001</v>
      </c>
      <c r="E53" s="51">
        <f t="shared" si="1"/>
        <v>95.95143053136708</v>
      </c>
      <c r="F53" s="27">
        <v>3011500</v>
      </c>
      <c r="G53" s="51">
        <v>4172945.03</v>
      </c>
      <c r="H53" s="51">
        <v>3576507.58</v>
      </c>
      <c r="I53" s="51">
        <f t="shared" si="2"/>
        <v>85.70703793814414</v>
      </c>
      <c r="J53" s="52">
        <f t="shared" si="8"/>
        <v>36098145.030000001</v>
      </c>
      <c r="K53" s="52">
        <f t="shared" si="8"/>
        <v>34209193.68</v>
      </c>
      <c r="L53" s="51">
        <f t="shared" si="7"/>
        <v>94.767178899552434</v>
      </c>
      <c r="M53" s="14"/>
      <c r="N53" s="61"/>
    </row>
    <row r="54" spans="1:14" ht="25.5" x14ac:dyDescent="0.2">
      <c r="A54" s="48" t="s">
        <v>155</v>
      </c>
      <c r="B54" s="49" t="s">
        <v>52</v>
      </c>
      <c r="C54" s="50">
        <v>30397000</v>
      </c>
      <c r="D54" s="50">
        <v>29404708.280000001</v>
      </c>
      <c r="E54" s="51">
        <f t="shared" si="1"/>
        <v>96.735560351350472</v>
      </c>
      <c r="F54" s="27">
        <v>100000</v>
      </c>
      <c r="G54" s="51">
        <v>1908870.84</v>
      </c>
      <c r="H54" s="51">
        <v>1193954.71</v>
      </c>
      <c r="I54" s="51">
        <f t="shared" si="2"/>
        <v>62.547694950382279</v>
      </c>
      <c r="J54" s="52">
        <f t="shared" si="8"/>
        <v>32305870.84</v>
      </c>
      <c r="K54" s="52">
        <f t="shared" si="8"/>
        <v>30598662.990000002</v>
      </c>
      <c r="L54" s="51">
        <f t="shared" si="7"/>
        <v>94.715487291906726</v>
      </c>
      <c r="M54" s="14"/>
      <c r="N54" s="61"/>
    </row>
    <row r="55" spans="1:14" ht="25.5" x14ac:dyDescent="0.2">
      <c r="A55" s="48" t="s">
        <v>156</v>
      </c>
      <c r="B55" s="49" t="s">
        <v>52</v>
      </c>
      <c r="C55" s="50">
        <v>82184100</v>
      </c>
      <c r="D55" s="52">
        <v>82184100</v>
      </c>
      <c r="E55" s="51">
        <f t="shared" si="1"/>
        <v>100</v>
      </c>
      <c r="F55" s="27"/>
      <c r="G55" s="51"/>
      <c r="H55" s="51"/>
      <c r="I55" s="51"/>
      <c r="J55" s="52">
        <f t="shared" si="8"/>
        <v>82184100</v>
      </c>
      <c r="K55" s="52">
        <f t="shared" si="8"/>
        <v>82184100</v>
      </c>
      <c r="L55" s="51">
        <f t="shared" si="7"/>
        <v>100</v>
      </c>
      <c r="M55" s="14"/>
      <c r="N55" s="61"/>
    </row>
    <row r="56" spans="1:14" ht="25.5" x14ac:dyDescent="0.2">
      <c r="A56" s="48" t="s">
        <v>157</v>
      </c>
      <c r="B56" s="49" t="s">
        <v>52</v>
      </c>
      <c r="C56" s="50">
        <v>37719.5</v>
      </c>
      <c r="D56" s="52">
        <v>37719.5</v>
      </c>
      <c r="E56" s="51">
        <f t="shared" si="1"/>
        <v>100</v>
      </c>
      <c r="F56" s="27"/>
      <c r="G56" s="51"/>
      <c r="H56" s="51"/>
      <c r="I56" s="51"/>
      <c r="J56" s="52">
        <f t="shared" si="8"/>
        <v>37719.5</v>
      </c>
      <c r="K56" s="52">
        <f t="shared" si="8"/>
        <v>37719.5</v>
      </c>
      <c r="L56" s="51">
        <f t="shared" si="7"/>
        <v>100</v>
      </c>
      <c r="M56" s="14"/>
      <c r="N56" s="61"/>
    </row>
    <row r="57" spans="1:14" ht="15.75" x14ac:dyDescent="0.2">
      <c r="A57" s="48" t="s">
        <v>158</v>
      </c>
      <c r="B57" s="49" t="s">
        <v>111</v>
      </c>
      <c r="C57" s="50">
        <v>7443700</v>
      </c>
      <c r="D57" s="52">
        <v>6960429.3300000001</v>
      </c>
      <c r="E57" s="51">
        <f t="shared" si="1"/>
        <v>93.50765519835565</v>
      </c>
      <c r="F57" s="27">
        <v>540000</v>
      </c>
      <c r="G57" s="51">
        <v>540000</v>
      </c>
      <c r="H57" s="51">
        <v>459447.07</v>
      </c>
      <c r="I57" s="51">
        <f t="shared" si="2"/>
        <v>85.082790740740748</v>
      </c>
      <c r="J57" s="52">
        <f t="shared" si="8"/>
        <v>7983700</v>
      </c>
      <c r="K57" s="52">
        <f t="shared" si="8"/>
        <v>7419876.4000000004</v>
      </c>
      <c r="L57" s="51">
        <f t="shared" si="7"/>
        <v>92.937815799691876</v>
      </c>
      <c r="M57" s="14"/>
      <c r="N57" s="61"/>
    </row>
    <row r="58" spans="1:14" ht="15.75" x14ac:dyDescent="0.2">
      <c r="A58" s="48" t="s">
        <v>159</v>
      </c>
      <c r="B58" s="49" t="s">
        <v>17</v>
      </c>
      <c r="C58" s="50">
        <v>83060</v>
      </c>
      <c r="D58" s="52">
        <v>83060</v>
      </c>
      <c r="E58" s="51">
        <f t="shared" si="1"/>
        <v>100</v>
      </c>
      <c r="F58" s="27"/>
      <c r="G58" s="51"/>
      <c r="H58" s="51"/>
      <c r="I58" s="51">
        <f t="shared" si="2"/>
        <v>0</v>
      </c>
      <c r="J58" s="52">
        <f t="shared" si="8"/>
        <v>83060</v>
      </c>
      <c r="K58" s="52">
        <f t="shared" si="8"/>
        <v>83060</v>
      </c>
      <c r="L58" s="51">
        <f t="shared" si="7"/>
        <v>100</v>
      </c>
      <c r="M58" s="14"/>
      <c r="N58" s="61"/>
    </row>
    <row r="59" spans="1:14" ht="51" x14ac:dyDescent="0.2">
      <c r="A59" s="48" t="s">
        <v>211</v>
      </c>
      <c r="B59" s="70" t="s">
        <v>213</v>
      </c>
      <c r="C59" s="50"/>
      <c r="D59" s="52"/>
      <c r="E59" s="51"/>
      <c r="F59" s="27">
        <v>113600</v>
      </c>
      <c r="G59" s="51">
        <v>113600</v>
      </c>
      <c r="H59" s="51">
        <v>113307.22</v>
      </c>
      <c r="I59" s="51">
        <f t="shared" si="2"/>
        <v>99.742271126760556</v>
      </c>
      <c r="J59" s="52">
        <f t="shared" si="8"/>
        <v>113600</v>
      </c>
      <c r="K59" s="52">
        <f t="shared" si="8"/>
        <v>113307.22</v>
      </c>
      <c r="L59" s="51">
        <f t="shared" si="7"/>
        <v>99.742271126760556</v>
      </c>
      <c r="M59" s="14"/>
      <c r="N59" s="61"/>
    </row>
    <row r="60" spans="1:14" ht="51" x14ac:dyDescent="0.2">
      <c r="A60" s="48" t="s">
        <v>212</v>
      </c>
      <c r="B60" s="70" t="s">
        <v>214</v>
      </c>
      <c r="C60" s="50"/>
      <c r="D60" s="52"/>
      <c r="E60" s="51"/>
      <c r="F60" s="27">
        <v>1022400</v>
      </c>
      <c r="G60" s="51">
        <v>1022400</v>
      </c>
      <c r="H60" s="51">
        <v>1019765.02</v>
      </c>
      <c r="I60" s="51">
        <f t="shared" si="2"/>
        <v>99.742275039123626</v>
      </c>
      <c r="J60" s="52">
        <f t="shared" si="8"/>
        <v>1022400</v>
      </c>
      <c r="K60" s="52">
        <f t="shared" si="8"/>
        <v>1019765.02</v>
      </c>
      <c r="L60" s="51">
        <f t="shared" si="7"/>
        <v>99.742275039123626</v>
      </c>
      <c r="M60" s="14"/>
      <c r="N60" s="61"/>
    </row>
    <row r="61" spans="1:14" ht="38.25" x14ac:dyDescent="0.2">
      <c r="A61" s="48" t="s">
        <v>160</v>
      </c>
      <c r="B61" s="49" t="s">
        <v>0</v>
      </c>
      <c r="C61" s="50">
        <v>286500</v>
      </c>
      <c r="D61" s="52">
        <v>242493.25</v>
      </c>
      <c r="E61" s="51">
        <f t="shared" si="1"/>
        <v>84.63987783595114</v>
      </c>
      <c r="F61" s="27"/>
      <c r="G61" s="51"/>
      <c r="H61" s="51"/>
      <c r="I61" s="51">
        <f t="shared" si="2"/>
        <v>0</v>
      </c>
      <c r="J61" s="52">
        <f t="shared" si="8"/>
        <v>286500</v>
      </c>
      <c r="K61" s="52">
        <f t="shared" si="8"/>
        <v>242493.25</v>
      </c>
      <c r="L61" s="51">
        <f t="shared" si="7"/>
        <v>84.63987783595114</v>
      </c>
      <c r="M61" s="14"/>
      <c r="N61" s="61"/>
    </row>
    <row r="62" spans="1:14" ht="51" x14ac:dyDescent="0.2">
      <c r="A62" s="48" t="s">
        <v>161</v>
      </c>
      <c r="B62" s="49" t="s">
        <v>115</v>
      </c>
      <c r="C62" s="50">
        <v>78578.73</v>
      </c>
      <c r="D62" s="52">
        <v>78572.69</v>
      </c>
      <c r="E62" s="51">
        <f t="shared" si="1"/>
        <v>99.992313441563653</v>
      </c>
      <c r="F62" s="27"/>
      <c r="G62" s="51"/>
      <c r="H62" s="51"/>
      <c r="I62" s="51"/>
      <c r="J62" s="52">
        <f t="shared" si="8"/>
        <v>78578.73</v>
      </c>
      <c r="K62" s="52">
        <f t="shared" si="8"/>
        <v>78572.69</v>
      </c>
      <c r="L62" s="51">
        <f t="shared" si="7"/>
        <v>99.992313441563653</v>
      </c>
      <c r="M62" s="14"/>
      <c r="N62" s="61"/>
    </row>
    <row r="63" spans="1:14" ht="42.75" customHeight="1" x14ac:dyDescent="0.2">
      <c r="A63" s="48" t="s">
        <v>204</v>
      </c>
      <c r="B63" s="49" t="s">
        <v>196</v>
      </c>
      <c r="C63" s="50">
        <v>15500</v>
      </c>
      <c r="D63" s="52">
        <v>15500</v>
      </c>
      <c r="E63" s="51">
        <f t="shared" si="1"/>
        <v>100</v>
      </c>
      <c r="F63" s="27">
        <v>215000</v>
      </c>
      <c r="G63" s="51">
        <v>215000</v>
      </c>
      <c r="H63" s="51">
        <v>151430</v>
      </c>
      <c r="I63" s="51">
        <f t="shared" si="2"/>
        <v>70.432558139534891</v>
      </c>
      <c r="J63" s="52">
        <f t="shared" si="8"/>
        <v>230500</v>
      </c>
      <c r="K63" s="52">
        <f t="shared" si="8"/>
        <v>166930</v>
      </c>
      <c r="L63" s="51">
        <f t="shared" si="7"/>
        <v>72.420824295010846</v>
      </c>
      <c r="M63" s="14"/>
      <c r="N63" s="61"/>
    </row>
    <row r="64" spans="1:14" ht="38.25" x14ac:dyDescent="0.2">
      <c r="A64" s="48" t="s">
        <v>205</v>
      </c>
      <c r="B64" s="49" t="s">
        <v>197</v>
      </c>
      <c r="C64" s="50"/>
      <c r="D64" s="52"/>
      <c r="E64" s="51"/>
      <c r="F64" s="27">
        <v>2209360.5</v>
      </c>
      <c r="G64" s="51">
        <v>2209360.5</v>
      </c>
      <c r="H64" s="51">
        <v>1636707</v>
      </c>
      <c r="I64" s="51">
        <f t="shared" si="2"/>
        <v>74.080576709866946</v>
      </c>
      <c r="J64" s="52">
        <f t="shared" si="8"/>
        <v>2209360.5</v>
      </c>
      <c r="K64" s="52">
        <f t="shared" si="8"/>
        <v>1636707</v>
      </c>
      <c r="L64" s="51">
        <f t="shared" si="7"/>
        <v>74.080576709866946</v>
      </c>
      <c r="M64" s="14"/>
      <c r="N64" s="61"/>
    </row>
    <row r="65" spans="1:14" ht="38.25" x14ac:dyDescent="0.2">
      <c r="A65" s="48" t="s">
        <v>225</v>
      </c>
      <c r="B65" s="49" t="s">
        <v>226</v>
      </c>
      <c r="C65" s="50">
        <v>1749900</v>
      </c>
      <c r="D65" s="52">
        <v>1062092.1499999999</v>
      </c>
      <c r="E65" s="51">
        <f t="shared" si="1"/>
        <v>60.69444825418595</v>
      </c>
      <c r="F65" s="27">
        <v>2948700</v>
      </c>
      <c r="G65" s="51">
        <v>2948700</v>
      </c>
      <c r="H65" s="51"/>
      <c r="I65" s="51"/>
      <c r="J65" s="52">
        <f t="shared" si="8"/>
        <v>4698600</v>
      </c>
      <c r="K65" s="52">
        <f t="shared" si="8"/>
        <v>1062092.1499999999</v>
      </c>
      <c r="L65" s="51">
        <f t="shared" si="7"/>
        <v>22.604438556165665</v>
      </c>
      <c r="M65" s="14"/>
      <c r="N65" s="61"/>
    </row>
    <row r="66" spans="1:14" ht="38.25" x14ac:dyDescent="0.2">
      <c r="A66" s="48" t="s">
        <v>162</v>
      </c>
      <c r="B66" s="49" t="s">
        <v>117</v>
      </c>
      <c r="C66" s="50">
        <v>1750000</v>
      </c>
      <c r="D66" s="52">
        <v>1663614.75</v>
      </c>
      <c r="E66" s="51">
        <f t="shared" si="1"/>
        <v>95.063699999999997</v>
      </c>
      <c r="F66" s="27"/>
      <c r="G66" s="51"/>
      <c r="H66" s="51"/>
      <c r="I66" s="51"/>
      <c r="J66" s="52">
        <f t="shared" si="8"/>
        <v>1750000</v>
      </c>
      <c r="K66" s="52">
        <f t="shared" si="8"/>
        <v>1663614.75</v>
      </c>
      <c r="L66" s="51">
        <f t="shared" si="7"/>
        <v>95.063699999999997</v>
      </c>
      <c r="M66" s="14"/>
      <c r="N66" s="61"/>
    </row>
    <row r="67" spans="1:14" ht="15.75" x14ac:dyDescent="0.2">
      <c r="A67" s="48" t="s">
        <v>163</v>
      </c>
      <c r="B67" s="49" t="s">
        <v>1</v>
      </c>
      <c r="C67" s="50">
        <v>600000</v>
      </c>
      <c r="D67" s="52">
        <v>511486.44</v>
      </c>
      <c r="E67" s="51">
        <f t="shared" si="1"/>
        <v>85.247740000000007</v>
      </c>
      <c r="F67" s="27"/>
      <c r="G67" s="51"/>
      <c r="H67" s="51"/>
      <c r="I67" s="51"/>
      <c r="J67" s="52">
        <f t="shared" si="8"/>
        <v>600000</v>
      </c>
      <c r="K67" s="52">
        <f t="shared" si="8"/>
        <v>511486.44</v>
      </c>
      <c r="L67" s="51">
        <f t="shared" si="7"/>
        <v>85.247740000000007</v>
      </c>
      <c r="M67" s="14"/>
      <c r="N67" s="61"/>
    </row>
    <row r="68" spans="1:14" ht="15.75" x14ac:dyDescent="0.2">
      <c r="A68" s="48" t="s">
        <v>209</v>
      </c>
      <c r="B68" s="70" t="s">
        <v>215</v>
      </c>
      <c r="C68" s="50">
        <v>16500</v>
      </c>
      <c r="D68" s="52">
        <v>16500</v>
      </c>
      <c r="E68" s="51">
        <f t="shared" si="1"/>
        <v>100</v>
      </c>
      <c r="F68" s="27"/>
      <c r="G68" s="51"/>
      <c r="H68" s="51"/>
      <c r="I68" s="51"/>
      <c r="J68" s="52">
        <f t="shared" si="8"/>
        <v>16500</v>
      </c>
      <c r="K68" s="52">
        <f t="shared" si="8"/>
        <v>16500</v>
      </c>
      <c r="L68" s="51">
        <f t="shared" si="7"/>
        <v>100</v>
      </c>
      <c r="M68" s="14"/>
      <c r="N68" s="61"/>
    </row>
    <row r="69" spans="1:14" ht="16.5" customHeight="1" x14ac:dyDescent="0.2">
      <c r="A69" s="48" t="s">
        <v>177</v>
      </c>
      <c r="B69" s="49" t="s">
        <v>174</v>
      </c>
      <c r="C69" s="50">
        <v>963800</v>
      </c>
      <c r="D69" s="52">
        <v>924095.76</v>
      </c>
      <c r="E69" s="51">
        <f t="shared" si="1"/>
        <v>95.88044822577298</v>
      </c>
      <c r="F69" s="27"/>
      <c r="G69" s="51"/>
      <c r="H69" s="51"/>
      <c r="I69" s="51"/>
      <c r="J69" s="52">
        <f t="shared" si="8"/>
        <v>963800</v>
      </c>
      <c r="K69" s="52">
        <f t="shared" si="8"/>
        <v>924095.76</v>
      </c>
      <c r="L69" s="51">
        <f t="shared" si="7"/>
        <v>95.88044822577298</v>
      </c>
      <c r="M69" s="14"/>
      <c r="N69" s="61"/>
    </row>
    <row r="70" spans="1:14" ht="24" customHeight="1" x14ac:dyDescent="0.2">
      <c r="A70" s="48" t="s">
        <v>179</v>
      </c>
      <c r="B70" s="49" t="s">
        <v>175</v>
      </c>
      <c r="C70" s="50">
        <v>1174900</v>
      </c>
      <c r="D70" s="52">
        <v>1076023.8799999999</v>
      </c>
      <c r="E70" s="51">
        <f t="shared" si="1"/>
        <v>91.584294833602854</v>
      </c>
      <c r="F70" s="27"/>
      <c r="G70" s="51"/>
      <c r="H70" s="51"/>
      <c r="I70" s="51"/>
      <c r="J70" s="52">
        <f t="shared" si="8"/>
        <v>1174900</v>
      </c>
      <c r="K70" s="52">
        <f t="shared" si="8"/>
        <v>1076023.8799999999</v>
      </c>
      <c r="L70" s="51">
        <f t="shared" si="7"/>
        <v>91.584294833602854</v>
      </c>
      <c r="M70" s="14"/>
      <c r="N70" s="61"/>
    </row>
    <row r="71" spans="1:14" ht="27.75" hidden="1" customHeight="1" x14ac:dyDescent="0.2">
      <c r="A71" s="48" t="s">
        <v>178</v>
      </c>
      <c r="B71" s="49" t="s">
        <v>176</v>
      </c>
      <c r="C71" s="50"/>
      <c r="D71" s="52"/>
      <c r="E71" s="51">
        <f t="shared" si="1"/>
        <v>0</v>
      </c>
      <c r="F71" s="27"/>
      <c r="G71" s="51"/>
      <c r="H71" s="51"/>
      <c r="I71" s="51"/>
      <c r="J71" s="52">
        <f t="shared" si="8"/>
        <v>0</v>
      </c>
      <c r="K71" s="52">
        <f t="shared" si="8"/>
        <v>0</v>
      </c>
      <c r="L71" s="51">
        <f t="shared" si="7"/>
        <v>0</v>
      </c>
      <c r="M71" s="14"/>
      <c r="N71" s="61"/>
    </row>
    <row r="72" spans="1:14" ht="15.75" x14ac:dyDescent="0.2">
      <c r="A72" s="71" t="s">
        <v>139</v>
      </c>
      <c r="B72" s="72" t="s">
        <v>140</v>
      </c>
      <c r="C72" s="73">
        <f>C73</f>
        <v>1415540</v>
      </c>
      <c r="D72" s="73">
        <f>D73</f>
        <v>1415466.05</v>
      </c>
      <c r="E72" s="73">
        <f t="shared" si="1"/>
        <v>99.994775845260463</v>
      </c>
      <c r="F72" s="73">
        <f>F73</f>
        <v>1049866</v>
      </c>
      <c r="G72" s="73">
        <f>G73</f>
        <v>1049866</v>
      </c>
      <c r="H72" s="73">
        <f>H73</f>
        <v>1049866</v>
      </c>
      <c r="I72" s="73">
        <f t="shared" si="2"/>
        <v>100</v>
      </c>
      <c r="J72" s="80">
        <f>C72+G72</f>
        <v>2465406</v>
      </c>
      <c r="K72" s="80">
        <f>D72+H72</f>
        <v>2465332.0499999998</v>
      </c>
      <c r="L72" s="80">
        <f t="shared" si="3"/>
        <v>99.997000494036271</v>
      </c>
      <c r="M72" s="15"/>
    </row>
    <row r="73" spans="1:14" ht="15.75" x14ac:dyDescent="0.2">
      <c r="A73" s="71" t="s">
        <v>6</v>
      </c>
      <c r="B73" s="72" t="s">
        <v>141</v>
      </c>
      <c r="C73" s="73">
        <f>SUM(C74:C76)</f>
        <v>1415540</v>
      </c>
      <c r="D73" s="73">
        <f>SUM(D74:D76)</f>
        <v>1415466.05</v>
      </c>
      <c r="E73" s="73">
        <f t="shared" si="1"/>
        <v>99.994775845260463</v>
      </c>
      <c r="F73" s="73">
        <f>SUM(F74:F76)</f>
        <v>1049866</v>
      </c>
      <c r="G73" s="73">
        <f>SUM(G74:G76)</f>
        <v>1049866</v>
      </c>
      <c r="H73" s="73">
        <f>SUM(H74:H76)</f>
        <v>1049866</v>
      </c>
      <c r="I73" s="73">
        <f t="shared" si="2"/>
        <v>100</v>
      </c>
      <c r="J73" s="80">
        <f>C73+G73</f>
        <v>2465406</v>
      </c>
      <c r="K73" s="80">
        <f>D73+H73</f>
        <v>2465332.0499999998</v>
      </c>
      <c r="L73" s="80">
        <f t="shared" si="3"/>
        <v>99.997000494036271</v>
      </c>
      <c r="M73" s="15"/>
    </row>
    <row r="74" spans="1:14" ht="25.5" x14ac:dyDescent="0.2">
      <c r="A74" s="48" t="s">
        <v>142</v>
      </c>
      <c r="B74" s="49" t="s">
        <v>143</v>
      </c>
      <c r="C74" s="50">
        <v>1108400</v>
      </c>
      <c r="D74" s="51">
        <v>1108326.05</v>
      </c>
      <c r="E74" s="51">
        <f t="shared" si="1"/>
        <v>99.993328220858899</v>
      </c>
      <c r="F74" s="27"/>
      <c r="G74" s="51"/>
      <c r="H74" s="53"/>
      <c r="I74" s="51">
        <f t="shared" si="2"/>
        <v>0</v>
      </c>
      <c r="J74" s="52">
        <f>C74+G74</f>
        <v>1108400</v>
      </c>
      <c r="K74" s="52">
        <f t="shared" ref="K74" si="9">D74+H74</f>
        <v>1108326.05</v>
      </c>
      <c r="L74" s="52">
        <f t="shared" si="3"/>
        <v>99.993328220858899</v>
      </c>
      <c r="M74" s="16"/>
    </row>
    <row r="75" spans="1:14" ht="15.75" hidden="1" x14ac:dyDescent="0.2">
      <c r="A75" s="48" t="s">
        <v>2</v>
      </c>
      <c r="B75" s="49" t="s">
        <v>3</v>
      </c>
      <c r="C75" s="50"/>
      <c r="D75" s="51"/>
      <c r="E75" s="51"/>
      <c r="F75" s="27"/>
      <c r="G75" s="51"/>
      <c r="H75" s="55"/>
      <c r="I75" s="51"/>
      <c r="J75" s="52">
        <f>C75+G75</f>
        <v>0</v>
      </c>
      <c r="K75" s="52"/>
      <c r="L75" s="52"/>
      <c r="M75" s="16"/>
    </row>
    <row r="76" spans="1:14" ht="15.75" x14ac:dyDescent="0.2">
      <c r="A76" s="48" t="s">
        <v>166</v>
      </c>
      <c r="B76" s="49" t="s">
        <v>167</v>
      </c>
      <c r="C76" s="50">
        <v>307140</v>
      </c>
      <c r="D76" s="51">
        <v>307140</v>
      </c>
      <c r="E76" s="51">
        <f t="shared" si="1"/>
        <v>100</v>
      </c>
      <c r="F76" s="27">
        <v>1049866</v>
      </c>
      <c r="G76" s="51">
        <v>1049866</v>
      </c>
      <c r="H76" s="56">
        <v>1049866</v>
      </c>
      <c r="I76" s="73">
        <f t="shared" si="2"/>
        <v>100</v>
      </c>
      <c r="J76" s="52">
        <f>C76+G76</f>
        <v>1357006</v>
      </c>
      <c r="K76" s="52">
        <f t="shared" ref="K76" si="10">D76+H76</f>
        <v>1357006</v>
      </c>
      <c r="L76" s="52">
        <f t="shared" si="3"/>
        <v>100</v>
      </c>
      <c r="M76" s="16"/>
    </row>
    <row r="77" spans="1:14" ht="15.75" x14ac:dyDescent="0.2">
      <c r="A77" s="81"/>
      <c r="B77" s="82" t="s">
        <v>22</v>
      </c>
      <c r="C77" s="83">
        <f>C10+C72+C50</f>
        <v>192996650.22999999</v>
      </c>
      <c r="D77" s="83">
        <f>D10+D72+D50</f>
        <v>186887567.85999998</v>
      </c>
      <c r="E77" s="83">
        <f t="shared" si="1"/>
        <v>96.834617407753129</v>
      </c>
      <c r="F77" s="83">
        <f>F10+F72+F50</f>
        <v>17973400.649999999</v>
      </c>
      <c r="G77" s="83">
        <f>G10+G72+G50</f>
        <v>20943716.520000003</v>
      </c>
      <c r="H77" s="83">
        <f>H10+H72+H50</f>
        <v>15686547.6</v>
      </c>
      <c r="I77" s="83">
        <f t="shared" si="2"/>
        <v>74.898586337435773</v>
      </c>
      <c r="J77" s="84">
        <f>C77+G77</f>
        <v>213940366.75</v>
      </c>
      <c r="K77" s="84">
        <f>D77+H77</f>
        <v>202574115.45999998</v>
      </c>
      <c r="L77" s="84">
        <f t="shared" si="3"/>
        <v>94.687187152819064</v>
      </c>
      <c r="M77" s="15"/>
    </row>
    <row r="79" spans="1:14" x14ac:dyDescent="0.2">
      <c r="J79" s="10"/>
      <c r="K79" s="10"/>
    </row>
    <row r="82" spans="2:8" ht="15.75" x14ac:dyDescent="0.25">
      <c r="B82" s="58" t="s">
        <v>206</v>
      </c>
      <c r="C82" s="59"/>
      <c r="D82" s="90"/>
      <c r="E82" s="90"/>
      <c r="F82"/>
      <c r="G82"/>
      <c r="H82" s="60" t="s">
        <v>207</v>
      </c>
    </row>
  </sheetData>
  <mergeCells count="20">
    <mergeCell ref="J8:J9"/>
    <mergeCell ref="G8:G9"/>
    <mergeCell ref="H8:H9"/>
    <mergeCell ref="I8:I9"/>
    <mergeCell ref="K8:K9"/>
    <mergeCell ref="J1:K1"/>
    <mergeCell ref="J2:K2"/>
    <mergeCell ref="D82:E82"/>
    <mergeCell ref="A4:L4"/>
    <mergeCell ref="A5:L5"/>
    <mergeCell ref="A7:A9"/>
    <mergeCell ref="B7:B9"/>
    <mergeCell ref="C7:E7"/>
    <mergeCell ref="F7:I7"/>
    <mergeCell ref="J7:L7"/>
    <mergeCell ref="L8:L9"/>
    <mergeCell ref="F8:F9"/>
    <mergeCell ref="C8:C9"/>
    <mergeCell ref="D8:D9"/>
    <mergeCell ref="E8:E9"/>
  </mergeCells>
  <phoneticPr fontId="0" type="noConversion"/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Видатки!Заголовки_для_печати</vt:lpstr>
      <vt:lpstr>Доходи!Заголовки_для_печати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2025-02-20T09:28:05Z</cp:lastPrinted>
  <dcterms:created xsi:type="dcterms:W3CDTF">2021-02-01T07:32:26Z</dcterms:created>
  <dcterms:modified xsi:type="dcterms:W3CDTF">2025-02-25T09:24:20Z</dcterms:modified>
</cp:coreProperties>
</file>