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35" yWindow="-195" windowWidth="19440" windowHeight="10380"/>
  </bookViews>
  <sheets>
    <sheet name="Доходи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Data">#REF!</definedName>
    <definedName name="Date">#REF!</definedName>
    <definedName name="Date1">#REF!</definedName>
    <definedName name="EXCEL_VER">10</definedName>
    <definedName name="PRINT_DATE">"20.04.2017 13:04:29"</definedName>
    <definedName name="PRINTER">"Eксель_Імпорт (XlRpt)  ДержКазначейство ЦА, Копичко Олександр"</definedName>
    <definedName name="REP_CREATOR">"exp07"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1">Видатки!$7:$9</definedName>
    <definedName name="_xlnm.Print_Titles" localSheetId="0">Доходи!$7:$9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44525"/>
</workbook>
</file>

<file path=xl/calcChain.xml><?xml version="1.0" encoding="utf-8"?>
<calcChain xmlns="http://schemas.openxmlformats.org/spreadsheetml/2006/main">
  <c r="I45" i="2"/>
  <c r="I46"/>
  <c r="L45"/>
  <c r="K45"/>
  <c r="J45"/>
  <c r="L46"/>
  <c r="L63"/>
  <c r="L62"/>
  <c r="L61"/>
  <c r="L60"/>
  <c r="L59"/>
  <c r="L58"/>
  <c r="L57"/>
  <c r="L56"/>
  <c r="L55"/>
  <c r="L54"/>
  <c r="L53"/>
  <c r="L52"/>
  <c r="L51"/>
  <c r="L50"/>
  <c r="L49"/>
  <c r="L48"/>
  <c r="L47"/>
  <c r="K63"/>
  <c r="K62"/>
  <c r="K61"/>
  <c r="K60"/>
  <c r="K59"/>
  <c r="K58"/>
  <c r="K57"/>
  <c r="K56"/>
  <c r="K55"/>
  <c r="K54"/>
  <c r="K53"/>
  <c r="K52"/>
  <c r="K51"/>
  <c r="K50"/>
  <c r="K49"/>
  <c r="K48"/>
  <c r="K47"/>
  <c r="J63"/>
  <c r="J62"/>
  <c r="J61"/>
  <c r="J60"/>
  <c r="J59"/>
  <c r="J58"/>
  <c r="J57"/>
  <c r="J56"/>
  <c r="J55"/>
  <c r="J54"/>
  <c r="J53"/>
  <c r="J52"/>
  <c r="J51"/>
  <c r="J50"/>
  <c r="J49"/>
  <c r="J48"/>
  <c r="J47"/>
  <c r="K46"/>
  <c r="J46"/>
  <c r="E56" l="1"/>
  <c r="K40" l="1"/>
  <c r="L40"/>
  <c r="J40"/>
  <c r="H93" i="1"/>
  <c r="H82" s="1"/>
  <c r="H81" s="1"/>
  <c r="G93"/>
  <c r="I96"/>
  <c r="I94"/>
  <c r="D49"/>
  <c r="D12"/>
  <c r="K16"/>
  <c r="F93" l="1"/>
  <c r="E40" i="2" l="1"/>
  <c r="E38"/>
  <c r="E90" i="1" l="1"/>
  <c r="D83"/>
  <c r="C83"/>
  <c r="E86"/>
  <c r="F65" i="2" l="1"/>
  <c r="G65"/>
  <c r="J68"/>
  <c r="D87" i="1"/>
  <c r="E87" s="1"/>
  <c r="D30"/>
  <c r="K30" s="1"/>
  <c r="C30"/>
  <c r="J30" s="1"/>
  <c r="E60"/>
  <c r="E59"/>
  <c r="E57"/>
  <c r="E31"/>
  <c r="H69"/>
  <c r="D93"/>
  <c r="C93"/>
  <c r="E94"/>
  <c r="D41"/>
  <c r="K41" s="1"/>
  <c r="H65" i="2"/>
  <c r="H64" s="1"/>
  <c r="E68"/>
  <c r="E43"/>
  <c r="E91" i="1"/>
  <c r="J91"/>
  <c r="L91" s="1"/>
  <c r="K91"/>
  <c r="D21"/>
  <c r="K21" s="1"/>
  <c r="H46" i="2"/>
  <c r="H45" s="1"/>
  <c r="G46"/>
  <c r="G45" s="1"/>
  <c r="F46"/>
  <c r="F45" s="1"/>
  <c r="H11"/>
  <c r="H10" s="1"/>
  <c r="G11"/>
  <c r="G10" s="1"/>
  <c r="F11"/>
  <c r="F10" s="1"/>
  <c r="F64"/>
  <c r="C11"/>
  <c r="C10" s="1"/>
  <c r="C46"/>
  <c r="C45" s="1"/>
  <c r="C65"/>
  <c r="D11"/>
  <c r="D10" s="1"/>
  <c r="D46"/>
  <c r="D65"/>
  <c r="D64" s="1"/>
  <c r="E47"/>
  <c r="E63"/>
  <c r="E62"/>
  <c r="E61"/>
  <c r="E60"/>
  <c r="E59"/>
  <c r="E58"/>
  <c r="E55"/>
  <c r="E54"/>
  <c r="E53"/>
  <c r="E52"/>
  <c r="E51"/>
  <c r="E50"/>
  <c r="E49"/>
  <c r="E48"/>
  <c r="G46" i="1"/>
  <c r="G45" s="1"/>
  <c r="F69"/>
  <c r="F68" s="1"/>
  <c r="F49" s="1"/>
  <c r="G73"/>
  <c r="J73" s="1"/>
  <c r="G69"/>
  <c r="I69" s="1"/>
  <c r="H65"/>
  <c r="H64"/>
  <c r="H73"/>
  <c r="H50"/>
  <c r="D18"/>
  <c r="D56"/>
  <c r="C56"/>
  <c r="J56" s="1"/>
  <c r="D65"/>
  <c r="D64" s="1"/>
  <c r="C65"/>
  <c r="C64" s="1"/>
  <c r="J64" s="1"/>
  <c r="J67" i="2"/>
  <c r="J96" i="1"/>
  <c r="H46"/>
  <c r="K46" s="1"/>
  <c r="H12"/>
  <c r="H11" s="1"/>
  <c r="H20"/>
  <c r="H78"/>
  <c r="H77" s="1"/>
  <c r="G78"/>
  <c r="G77" s="1"/>
  <c r="G76" s="1"/>
  <c r="J76" s="1"/>
  <c r="G50"/>
  <c r="G12"/>
  <c r="G11" s="1"/>
  <c r="G20"/>
  <c r="F78"/>
  <c r="F77" s="1"/>
  <c r="F50"/>
  <c r="F46"/>
  <c r="F45" s="1"/>
  <c r="F10" s="1"/>
  <c r="F83"/>
  <c r="F82" s="1"/>
  <c r="F87"/>
  <c r="D11"/>
  <c r="D26"/>
  <c r="K26" s="1"/>
  <c r="D24"/>
  <c r="K24" s="1"/>
  <c r="D51"/>
  <c r="D50" s="1"/>
  <c r="K50" s="1"/>
  <c r="D61"/>
  <c r="D78"/>
  <c r="D77"/>
  <c r="D76" s="1"/>
  <c r="D89"/>
  <c r="K32" i="2"/>
  <c r="K33"/>
  <c r="J33"/>
  <c r="L33" s="1"/>
  <c r="E26"/>
  <c r="J26"/>
  <c r="K12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J23"/>
  <c r="L23" s="1"/>
  <c r="J24"/>
  <c r="J25"/>
  <c r="L25" s="1"/>
  <c r="J27"/>
  <c r="J28"/>
  <c r="J29"/>
  <c r="J30"/>
  <c r="J31"/>
  <c r="J32"/>
  <c r="J34"/>
  <c r="J35"/>
  <c r="J36"/>
  <c r="L36" s="1"/>
  <c r="K36"/>
  <c r="J37"/>
  <c r="L37" s="1"/>
  <c r="J38"/>
  <c r="J39"/>
  <c r="J41"/>
  <c r="J42"/>
  <c r="J44"/>
  <c r="J66"/>
  <c r="L66" s="1"/>
  <c r="J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4"/>
  <c r="I35"/>
  <c r="I36"/>
  <c r="I37"/>
  <c r="I38"/>
  <c r="I39"/>
  <c r="I41"/>
  <c r="I42"/>
  <c r="I44"/>
  <c r="I66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4"/>
  <c r="E35"/>
  <c r="E36"/>
  <c r="E37"/>
  <c r="E39"/>
  <c r="E41"/>
  <c r="E42"/>
  <c r="E44"/>
  <c r="E66"/>
  <c r="E12"/>
  <c r="I12"/>
  <c r="K44"/>
  <c r="K42"/>
  <c r="K41"/>
  <c r="K39"/>
  <c r="K38"/>
  <c r="K37"/>
  <c r="K35"/>
  <c r="K34"/>
  <c r="K31"/>
  <c r="K30"/>
  <c r="K29"/>
  <c r="K28"/>
  <c r="K27"/>
  <c r="K25"/>
  <c r="K24"/>
  <c r="K23"/>
  <c r="K22"/>
  <c r="K21"/>
  <c r="K20"/>
  <c r="K19"/>
  <c r="K18"/>
  <c r="K17"/>
  <c r="K16"/>
  <c r="K15"/>
  <c r="K14"/>
  <c r="K13"/>
  <c r="L41"/>
  <c r="L22"/>
  <c r="I30" i="1"/>
  <c r="J74"/>
  <c r="K74"/>
  <c r="K96"/>
  <c r="K93"/>
  <c r="E75"/>
  <c r="I75"/>
  <c r="J75"/>
  <c r="K75"/>
  <c r="E48"/>
  <c r="I48"/>
  <c r="K48"/>
  <c r="L48"/>
  <c r="C89"/>
  <c r="J89" s="1"/>
  <c r="E92"/>
  <c r="K92"/>
  <c r="J92"/>
  <c r="L92" s="1"/>
  <c r="J66"/>
  <c r="K66"/>
  <c r="K95"/>
  <c r="J95"/>
  <c r="I95"/>
  <c r="E95"/>
  <c r="K90"/>
  <c r="J90"/>
  <c r="I90"/>
  <c r="I89"/>
  <c r="K88"/>
  <c r="J88"/>
  <c r="I88"/>
  <c r="E88"/>
  <c r="H87"/>
  <c r="G87"/>
  <c r="I87" s="1"/>
  <c r="C87"/>
  <c r="K85"/>
  <c r="J85"/>
  <c r="I85"/>
  <c r="E85"/>
  <c r="H83"/>
  <c r="K83"/>
  <c r="G83"/>
  <c r="J83"/>
  <c r="K79"/>
  <c r="J79"/>
  <c r="I79"/>
  <c r="E79"/>
  <c r="C78"/>
  <c r="E78" s="1"/>
  <c r="E76"/>
  <c r="E74"/>
  <c r="E73"/>
  <c r="I71"/>
  <c r="D71"/>
  <c r="K71"/>
  <c r="C71"/>
  <c r="E71" s="1"/>
  <c r="K70"/>
  <c r="J70"/>
  <c r="L70" s="1"/>
  <c r="I70"/>
  <c r="E70"/>
  <c r="K69"/>
  <c r="J69"/>
  <c r="E69"/>
  <c r="E68"/>
  <c r="I66"/>
  <c r="E66"/>
  <c r="I65"/>
  <c r="I64"/>
  <c r="K62"/>
  <c r="K61" s="1"/>
  <c r="J62"/>
  <c r="J61" s="1"/>
  <c r="I62"/>
  <c r="E62"/>
  <c r="H61"/>
  <c r="G61"/>
  <c r="I61" s="1"/>
  <c r="F61"/>
  <c r="C61"/>
  <c r="K58"/>
  <c r="J58"/>
  <c r="I58"/>
  <c r="E58"/>
  <c r="I56"/>
  <c r="H55"/>
  <c r="G55"/>
  <c r="I55"/>
  <c r="F55"/>
  <c r="K54"/>
  <c r="E54"/>
  <c r="K53"/>
  <c r="J53"/>
  <c r="I53"/>
  <c r="E53"/>
  <c r="K52"/>
  <c r="J52"/>
  <c r="I52"/>
  <c r="E52"/>
  <c r="I51"/>
  <c r="K51"/>
  <c r="C51"/>
  <c r="J51" s="1"/>
  <c r="I50"/>
  <c r="K47"/>
  <c r="J47"/>
  <c r="L47" s="1"/>
  <c r="I47"/>
  <c r="E47"/>
  <c r="E46"/>
  <c r="E45"/>
  <c r="K44"/>
  <c r="J44"/>
  <c r="I44"/>
  <c r="E44"/>
  <c r="K43"/>
  <c r="J43"/>
  <c r="I43"/>
  <c r="E43"/>
  <c r="K42"/>
  <c r="J42"/>
  <c r="I42"/>
  <c r="E42"/>
  <c r="I41"/>
  <c r="C41"/>
  <c r="J41" s="1"/>
  <c r="K40"/>
  <c r="J40"/>
  <c r="L40" s="1"/>
  <c r="I40"/>
  <c r="H39"/>
  <c r="H38"/>
  <c r="K38"/>
  <c r="G39"/>
  <c r="I39" s="1"/>
  <c r="F39"/>
  <c r="E38"/>
  <c r="K37"/>
  <c r="J37"/>
  <c r="I37"/>
  <c r="E37"/>
  <c r="K36"/>
  <c r="J36"/>
  <c r="I36"/>
  <c r="E36"/>
  <c r="K35"/>
  <c r="J35"/>
  <c r="L35" s="1"/>
  <c r="I35"/>
  <c r="E35"/>
  <c r="H34"/>
  <c r="K34" s="1"/>
  <c r="G34"/>
  <c r="J34" s="1"/>
  <c r="L34" s="1"/>
  <c r="E34"/>
  <c r="K33"/>
  <c r="J33"/>
  <c r="I33"/>
  <c r="E33"/>
  <c r="K32"/>
  <c r="J32"/>
  <c r="I32"/>
  <c r="E32"/>
  <c r="I29"/>
  <c r="K28"/>
  <c r="J28"/>
  <c r="I28"/>
  <c r="E28"/>
  <c r="K27"/>
  <c r="J27"/>
  <c r="L27" s="1"/>
  <c r="I27"/>
  <c r="E27"/>
  <c r="I26"/>
  <c r="C26"/>
  <c r="J26" s="1"/>
  <c r="K25"/>
  <c r="J25"/>
  <c r="L25" s="1"/>
  <c r="I25"/>
  <c r="E25"/>
  <c r="I24"/>
  <c r="C24"/>
  <c r="J24" s="1"/>
  <c r="I23"/>
  <c r="K22"/>
  <c r="J22"/>
  <c r="L22" s="1"/>
  <c r="I22"/>
  <c r="J21"/>
  <c r="L21"/>
  <c r="I21"/>
  <c r="K20"/>
  <c r="J20"/>
  <c r="E20"/>
  <c r="K19"/>
  <c r="J19"/>
  <c r="I19"/>
  <c r="E19"/>
  <c r="I18"/>
  <c r="C18"/>
  <c r="J18" s="1"/>
  <c r="I17"/>
  <c r="K15"/>
  <c r="J15"/>
  <c r="I15"/>
  <c r="E15"/>
  <c r="K14"/>
  <c r="J14"/>
  <c r="I14"/>
  <c r="E14"/>
  <c r="K13"/>
  <c r="J13"/>
  <c r="I13"/>
  <c r="E13"/>
  <c r="I12"/>
  <c r="C12"/>
  <c r="K39"/>
  <c r="C77"/>
  <c r="E77"/>
  <c r="I54"/>
  <c r="I34"/>
  <c r="J87"/>
  <c r="K87"/>
  <c r="G82"/>
  <c r="G81" s="1"/>
  <c r="J39"/>
  <c r="L39" s="1"/>
  <c r="E83"/>
  <c r="I83"/>
  <c r="I20"/>
  <c r="J54"/>
  <c r="L54" s="1"/>
  <c r="C55"/>
  <c r="J55" s="1"/>
  <c r="G38"/>
  <c r="J71"/>
  <c r="I74"/>
  <c r="I38"/>
  <c r="J38"/>
  <c r="J12" l="1"/>
  <c r="L28" i="2"/>
  <c r="L95" i="1"/>
  <c r="H45"/>
  <c r="H10" s="1"/>
  <c r="L36"/>
  <c r="L85"/>
  <c r="E65"/>
  <c r="L31" i="2"/>
  <c r="H68" i="1"/>
  <c r="K68" s="1"/>
  <c r="I93"/>
  <c r="L96"/>
  <c r="J46"/>
  <c r="J45" s="1"/>
  <c r="L29" i="2"/>
  <c r="L88" i="1"/>
  <c r="L83"/>
  <c r="L38"/>
  <c r="C23"/>
  <c r="J23" s="1"/>
  <c r="C17"/>
  <c r="J17" s="1"/>
  <c r="L39" i="2"/>
  <c r="L27"/>
  <c r="L24"/>
  <c r="L12"/>
  <c r="J93" i="1"/>
  <c r="L93" s="1"/>
  <c r="E93"/>
  <c r="L79"/>
  <c r="I73"/>
  <c r="L71"/>
  <c r="L66"/>
  <c r="L62"/>
  <c r="E56"/>
  <c r="L58"/>
  <c r="C50"/>
  <c r="C49" s="1"/>
  <c r="E51"/>
  <c r="L26"/>
  <c r="E26"/>
  <c r="D17"/>
  <c r="K17" s="1"/>
  <c r="J65" i="2"/>
  <c r="L34"/>
  <c r="L35"/>
  <c r="L44"/>
  <c r="E65"/>
  <c r="I11"/>
  <c r="L42"/>
  <c r="I10"/>
  <c r="I65"/>
  <c r="L38"/>
  <c r="L30"/>
  <c r="L32"/>
  <c r="K65"/>
  <c r="C64"/>
  <c r="C69" s="1"/>
  <c r="G64"/>
  <c r="I64" s="1"/>
  <c r="F69"/>
  <c r="E46"/>
  <c r="J11"/>
  <c r="J10" s="1"/>
  <c r="E10"/>
  <c r="E11"/>
  <c r="L75" i="1"/>
  <c r="G68"/>
  <c r="L74"/>
  <c r="I46"/>
  <c r="K45"/>
  <c r="L45" s="1"/>
  <c r="C82"/>
  <c r="C81" s="1"/>
  <c r="L90"/>
  <c r="E89"/>
  <c r="J65"/>
  <c r="E41"/>
  <c r="K65"/>
  <c r="D55"/>
  <c r="K55" s="1"/>
  <c r="L55" s="1"/>
  <c r="K56"/>
  <c r="L56" s="1"/>
  <c r="C29"/>
  <c r="J29" s="1"/>
  <c r="E30"/>
  <c r="L20"/>
  <c r="E18"/>
  <c r="E12"/>
  <c r="E11" s="1"/>
  <c r="L30"/>
  <c r="L24"/>
  <c r="L13"/>
  <c r="L15"/>
  <c r="L19"/>
  <c r="L41"/>
  <c r="J78"/>
  <c r="I78"/>
  <c r="F76"/>
  <c r="J77"/>
  <c r="L37"/>
  <c r="L42"/>
  <c r="L51"/>
  <c r="L53"/>
  <c r="L43"/>
  <c r="K78"/>
  <c r="L32"/>
  <c r="L69"/>
  <c r="L52"/>
  <c r="L28"/>
  <c r="K11" i="2"/>
  <c r="K10" s="1"/>
  <c r="K73" i="1"/>
  <c r="L73" s="1"/>
  <c r="D82"/>
  <c r="K89"/>
  <c r="L89" s="1"/>
  <c r="L87"/>
  <c r="E61"/>
  <c r="L44"/>
  <c r="L33"/>
  <c r="D29"/>
  <c r="D23"/>
  <c r="E24"/>
  <c r="K18"/>
  <c r="L18" s="1"/>
  <c r="K12"/>
  <c r="L12" s="1"/>
  <c r="L14"/>
  <c r="I11"/>
  <c r="G10"/>
  <c r="K64" i="2"/>
  <c r="L61" i="1"/>
  <c r="F80"/>
  <c r="H69" i="2"/>
  <c r="H76" i="1"/>
  <c r="I76" s="1"/>
  <c r="I77"/>
  <c r="K77"/>
  <c r="K64"/>
  <c r="L64" s="1"/>
  <c r="E64"/>
  <c r="K11"/>
  <c r="F81"/>
  <c r="D45" i="2"/>
  <c r="D69" s="1"/>
  <c r="C11" i="1"/>
  <c r="H49" l="1"/>
  <c r="H80" s="1"/>
  <c r="I80" s="1"/>
  <c r="I45"/>
  <c r="L17"/>
  <c r="G69" i="2"/>
  <c r="J69" s="1"/>
  <c r="I68" i="1"/>
  <c r="K82"/>
  <c r="L46"/>
  <c r="E17"/>
  <c r="L78"/>
  <c r="J82"/>
  <c r="F97"/>
  <c r="J50"/>
  <c r="L50" s="1"/>
  <c r="E50"/>
  <c r="L65" i="2"/>
  <c r="E64"/>
  <c r="J64"/>
  <c r="L64" s="1"/>
  <c r="L10"/>
  <c r="J68" i="1"/>
  <c r="L68" s="1"/>
  <c r="G49"/>
  <c r="J49" s="1"/>
  <c r="I10"/>
  <c r="J81"/>
  <c r="L65"/>
  <c r="E55"/>
  <c r="L77"/>
  <c r="E45" i="2"/>
  <c r="L11"/>
  <c r="D81" i="1"/>
  <c r="E81" s="1"/>
  <c r="E82"/>
  <c r="D10"/>
  <c r="E29"/>
  <c r="K29"/>
  <c r="L29" s="1"/>
  <c r="E23"/>
  <c r="K23"/>
  <c r="L23" s="1"/>
  <c r="K69" i="2"/>
  <c r="E69"/>
  <c r="C10" i="1"/>
  <c r="J11"/>
  <c r="L11" s="1"/>
  <c r="K76"/>
  <c r="L76" s="1"/>
  <c r="K49" l="1"/>
  <c r="L49" s="1"/>
  <c r="L82"/>
  <c r="I69" i="2"/>
  <c r="L69"/>
  <c r="I49" i="1"/>
  <c r="G80"/>
  <c r="G97" s="1"/>
  <c r="H97"/>
  <c r="E49"/>
  <c r="E10"/>
  <c r="K81"/>
  <c r="L81" s="1"/>
  <c r="D80"/>
  <c r="K80" s="1"/>
  <c r="K10"/>
  <c r="C80"/>
  <c r="J10"/>
  <c r="I97" l="1"/>
  <c r="L10"/>
  <c r="D97"/>
  <c r="K97" s="1"/>
  <c r="E80"/>
  <c r="C97"/>
  <c r="J80"/>
  <c r="E97" l="1"/>
  <c r="J97"/>
  <c r="L97" s="1"/>
  <c r="L80"/>
</calcChain>
</file>

<file path=xl/sharedStrings.xml><?xml version="1.0" encoding="utf-8"?>
<sst xmlns="http://schemas.openxmlformats.org/spreadsheetml/2006/main" count="246" uniqueCount="211">
  <si>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</si>
  <si>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здоров`я</t>
  </si>
  <si>
    <t>3718710</t>
  </si>
  <si>
    <t>Резервний фонд місцевого бюджету</t>
  </si>
  <si>
    <t>Утримання та розвиток автомобільних доріг та дорожньої інфраструктури за рахунок коштів місцевого бюджету</t>
  </si>
  <si>
    <t>(грн.)</t>
  </si>
  <si>
    <t>3710000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</si>
  <si>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</si>
  <si>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</si>
  <si>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</si>
  <si>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Неподаткові надходження</t>
  </si>
  <si>
    <t>Плата за надання адміністративних послуг</t>
  </si>
  <si>
    <t>Інші надходження</t>
  </si>
  <si>
    <t>Інші джерела власних надходжень бюджетних установ</t>
  </si>
  <si>
    <t>Будівництво освітніх установ та закладів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</si>
  <si>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</si>
  <si>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Членські внески до асоціацій органів місцевого самоврядування</t>
  </si>
  <si>
    <t>Інші програми та заходи у сфері освіти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</si>
  <si>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</si>
  <si>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</si>
  <si>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</si>
  <si>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</si>
  <si>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видатків: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</si>
  <si>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</si>
  <si>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</si>
  <si>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</si>
  <si>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</si>
  <si>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% виконання до уточненого плану на рік та кошторисних призначень на рік (власні надходження)</t>
  </si>
  <si>
    <t>0100000</t>
  </si>
  <si>
    <t>0110000</t>
  </si>
  <si>
    <t>0110150</t>
  </si>
  <si>
    <t>0117680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</si>
  <si>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</si>
  <si>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</si>
  <si>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</si>
  <si>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від відшкодування втрат сільськогосподарського і лісогосподарського виробництва  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</si>
  <si>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</si>
  <si>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</si>
  <si>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</si>
  <si>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</si>
  <si>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</si>
  <si>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Інші субвенції з місцевого бюджету</t>
  </si>
  <si>
    <t>Всього :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</si>
  <si>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</si>
  <si>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</si>
  <si>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</si>
  <si>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</si>
  <si>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</si>
  <si>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>Виконання на звітну дату</t>
  </si>
  <si>
    <t>% виконання до уточненого плану на рік</t>
  </si>
  <si>
    <t>% виконання  до уточненого плану на рік</t>
  </si>
  <si>
    <t>Разом доходів</t>
  </si>
  <si>
    <t>Надання загальної середньої освіти закладами загальної середньої освіти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</si>
  <si>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</si>
  <si>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</si>
  <si>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</si>
  <si>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</si>
  <si>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</si>
  <si>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</si>
  <si>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</si>
  <si>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</si>
  <si>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</si>
  <si>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</si>
  <si>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</si>
  <si>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</si>
  <si>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</si>
  <si>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</si>
  <si>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</si>
  <si>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</si>
  <si>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</si>
  <si>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</si>
  <si>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</si>
  <si>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</si>
  <si>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</si>
  <si>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</si>
  <si>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</si>
  <si>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</si>
  <si>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</si>
  <si>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</si>
  <si>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</si>
  <si>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</si>
  <si>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</si>
  <si>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</si>
  <si>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</si>
  <si>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</si>
  <si>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</si>
  <si>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</si>
  <si>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</si>
  <si>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</si>
  <si>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</si>
  <si>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</si>
  <si>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</si>
  <si>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</si>
  <si>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</si>
  <si>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</si>
  <si>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</si>
  <si>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</si>
  <si>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</si>
  <si>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</si>
  <si>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</si>
  <si>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</si>
  <si>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</si>
  <si>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</si>
  <si>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</si>
  <si>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</si>
  <si>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0111010</t>
  </si>
  <si>
    <t>Надання дошкільної освіти</t>
  </si>
  <si>
    <t>0111021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</si>
  <si>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</si>
  <si>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</si>
  <si>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</si>
  <si>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</si>
  <si>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</si>
  <si>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0111200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</si>
  <si>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</si>
  <si>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</si>
  <si>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</si>
  <si>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</si>
  <si>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</si>
  <si>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</si>
  <si>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</si>
  <si>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</si>
  <si>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</si>
  <si>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</si>
  <si>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</si>
  <si>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0113241</t>
  </si>
  <si>
    <t>0113242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</si>
  <si>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</si>
  <si>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</si>
  <si>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</si>
  <si>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</si>
  <si>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</si>
  <si>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</si>
  <si>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</si>
  <si>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</si>
  <si>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</si>
  <si>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0118313</t>
  </si>
  <si>
    <t>Ліквідація іншого забруднення навколишнього природного середовища</t>
  </si>
  <si>
    <t>0119800</t>
  </si>
  <si>
    <t>3700000</t>
  </si>
  <si>
    <t>Фінансовий відділ (головний розпорядник)</t>
  </si>
  <si>
    <t>Фінансовий відділ (відповідльний виконавець)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</si>
  <si>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</si>
  <si>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</si>
  <si>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Виконання доходів сільського бюджету</t>
  </si>
  <si>
    <t xml:space="preserve">Виконання видатків сільського бюджету 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</si>
  <si>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</si>
  <si>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</si>
  <si>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0117321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</si>
  <si>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</si>
  <si>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r>
      <t>Білківська</t>
    </r>
    <r>
      <rPr>
        <b/>
        <sz val="10"/>
        <color indexed="8"/>
        <rFont val="Times New Roman"/>
        <family val="1"/>
        <charset val="204"/>
      </rPr>
      <t xml:space="preserve"> сільська рада (головний розпорядник)</t>
    </r>
  </si>
  <si>
    <t>Білківська сільська рада(відповідльний виконавець)</t>
  </si>
  <si>
    <t>Відділ освіти, охорони здоров"я, культури, молоді та спорту Білківської сільської ради (головний розпорядник)</t>
  </si>
  <si>
    <t>Відділ освіти, охорони здоров"я, культури, молоді та спорту Білківської сільської ради (відповідальний  виконавець)</t>
  </si>
  <si>
    <t>0611010</t>
  </si>
  <si>
    <t>0611021</t>
  </si>
  <si>
    <t>0611031</t>
  </si>
  <si>
    <t>0611061</t>
  </si>
  <si>
    <t>0611080</t>
  </si>
  <si>
    <t>0611142</t>
  </si>
  <si>
    <t>0611200</t>
  </si>
  <si>
    <t>0611210</t>
  </si>
  <si>
    <t>0612111</t>
  </si>
  <si>
    <t>0612152</t>
  </si>
  <si>
    <t>0613230</t>
  </si>
  <si>
    <t>0610160</t>
  </si>
  <si>
    <t>0118240</t>
  </si>
  <si>
    <t>3719770</t>
  </si>
  <si>
    <t>Інші субвенціі</t>
  </si>
  <si>
    <t xml:space="preserve">Транспортний податок </t>
  </si>
  <si>
    <t>Інші дотації з місцевого бюджету</t>
  </si>
  <si>
    <t>0118110</t>
  </si>
  <si>
    <t>Заходи із запобігання</t>
  </si>
  <si>
    <t xml:space="preserve">Секретар сільської ради </t>
  </si>
  <si>
    <t>Аліна ШАТОХІНА</t>
  </si>
  <si>
    <t xml:space="preserve">Додаток № 2
до  рішення   </t>
  </si>
  <si>
    <t xml:space="preserve">Додаток № 1
до  рішення   </t>
  </si>
  <si>
    <t>Забезпечення діяльності бібліотек</t>
  </si>
  <si>
    <t>Забезпечення діяльності палаців і будинків культури, клубів, центрів дозвілля та інших клубних закладів</t>
  </si>
  <si>
    <t>Підтримка спорту вищих досягнень та організацій, які здійснюють фізкультурно-спортивну діяльність в регіоні</t>
  </si>
  <si>
    <t>0614030</t>
  </si>
  <si>
    <t>0615062</t>
  </si>
  <si>
    <t>0614060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</si>
  <si>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</si>
  <si>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реєстраціюречових прав на нерухоме майно...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</si>
  <si>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</si>
  <si>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місцевого бюджету за рахунок залишку коштів освітньої субвенції, що утворився на початок бюджетного періоду</t>
  </si>
  <si>
    <t>Надходження бюджетних установ від продажу майна</t>
  </si>
  <si>
    <t xml:space="preserve">Уточнений план на 2023 рік </t>
  </si>
  <si>
    <t>Уточнений план на 2023 рік 
(кошторис - власні надходження)</t>
  </si>
  <si>
    <t>Уточнений план на 2023 рік
(розпис)</t>
  </si>
  <si>
    <t>Уточнений план на 2023 рік (спецфонд кошторисні призначення)</t>
  </si>
  <si>
    <t>0117350</t>
  </si>
  <si>
    <t>Розроблення схем планування</t>
  </si>
  <si>
    <t>Додаткова дотація</t>
  </si>
  <si>
    <t>0116017</t>
  </si>
  <si>
    <t>Інша діяльність в сфері благоустрою населених пунктів</t>
  </si>
  <si>
    <t>0118230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</si>
  <si>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</si>
  <si>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</si>
  <si>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Інші заходи громадського порядку та безпеки</t>
  </si>
  <si>
    <t>Заходи та роботи з територіальної оборони</t>
  </si>
  <si>
    <t>за 2023 рік</t>
  </si>
  <si>
    <t>за  2023 рік</t>
  </si>
  <si>
    <t>0611271</t>
  </si>
  <si>
    <t>0611272</t>
  </si>
  <si>
    <t xml:space="preserve">Орендна плата за водні об"єкти </t>
  </si>
  <si>
    <t xml:space="preserve">Співфінансування заходів, що реалізуються за рахунок освітньої субвенціі з державного бюджету місцевим бюджетам ( за спеціальним фондом державного бюджету) </t>
  </si>
  <si>
    <t xml:space="preserve">Реалізація заходів за рахунок освітньої субвенціі з державного бюджету (за спеціальним фондом державного бюджету) </t>
  </si>
  <si>
    <t>від     22 лютого 2024 року №1809</t>
  </si>
  <si>
    <t>від  22  лютого  2024 року №1809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</si>
</sst>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_р_._-;\-* #,##0_р_._-;_-* &quot;-&quot;_р_._-;_-@_-"/>
    <numFmt numFmtId="166" formatCode="_-* #,##0.00_р_._-;\-* #,##0.00_р_._-;_-* &quot;-&quot;??_р_._-;_-@_-"/>
  </numFmts>
  <fonts count="47">
    <font>
      <sz val="10"/>
      <color indexed="8"/>
      <name val="MS Sans Serif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6">
    <xf numFmtId="0" fontId="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">
      <protection locked="0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8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0" fillId="14" borderId="2" applyNumberFormat="0" applyAlignment="0" applyProtection="0"/>
    <xf numFmtId="0" fontId="20" fillId="5" borderId="2" applyNumberFormat="0" applyAlignment="0" applyProtection="0"/>
    <xf numFmtId="0" fontId="20" fillId="5" borderId="2" applyNumberFormat="0" applyAlignment="0" applyProtection="0"/>
    <xf numFmtId="0" fontId="21" fillId="12" borderId="3" applyNumberFormat="0" applyAlignment="0" applyProtection="0"/>
    <xf numFmtId="0" fontId="21" fillId="3" borderId="3" applyNumberFormat="0" applyAlignment="0" applyProtection="0"/>
    <xf numFmtId="0" fontId="22" fillId="12" borderId="2" applyNumberFormat="0" applyAlignment="0" applyProtection="0"/>
    <xf numFmtId="0" fontId="22" fillId="3" borderId="2" applyNumberFormat="0" applyAlignment="0" applyProtection="0"/>
    <xf numFmtId="0" fontId="23" fillId="9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top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9" applyNumberFormat="0" applyFill="0" applyAlignment="0" applyProtection="0"/>
    <xf numFmtId="0" fontId="31" fillId="26" borderId="10" applyNumberFormat="0" applyAlignment="0" applyProtection="0"/>
    <xf numFmtId="0" fontId="31" fillId="26" borderId="10" applyNumberFormat="0" applyAlignment="0" applyProtection="0"/>
    <xf numFmtId="0" fontId="32" fillId="26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3" borderId="2" applyNumberFormat="0" applyAlignment="0" applyProtection="0"/>
    <xf numFmtId="0" fontId="19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2" fillId="0" borderId="0"/>
    <xf numFmtId="0" fontId="30" fillId="0" borderId="11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7" borderId="12" applyNumberFormat="0" applyFont="0" applyAlignment="0" applyProtection="0"/>
    <xf numFmtId="0" fontId="19" fillId="7" borderId="12" applyNumberFormat="0" applyFont="0" applyAlignment="0" applyProtection="0"/>
    <xf numFmtId="0" fontId="39" fillId="7" borderId="12" applyNumberFormat="0" applyFont="0" applyAlignment="0" applyProtection="0"/>
    <xf numFmtId="0" fontId="21" fillId="3" borderId="3" applyNumberFormat="0" applyAlignment="0" applyProtection="0"/>
    <xf numFmtId="0" fontId="21" fillId="27" borderId="3" applyNumberFormat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14" borderId="0" applyNumberFormat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0" borderId="0">
      <protection locked="0"/>
    </xf>
  </cellStyleXfs>
  <cellXfs count="9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Alignment="1" applyProtection="1">
      <alignment horizontal="right"/>
    </xf>
    <xf numFmtId="0" fontId="4" fillId="0" borderId="0" xfId="129" applyNumberFormat="1" applyFill="1" applyBorder="1" applyAlignment="1" applyProtection="1">
      <alignment wrapText="1"/>
    </xf>
    <xf numFmtId="0" fontId="6" fillId="0" borderId="0" xfId="129" applyNumberFormat="1" applyFont="1" applyFill="1" applyBorder="1" applyAlignment="1" applyProtection="1"/>
    <xf numFmtId="4" fontId="4" fillId="0" borderId="0" xfId="129" applyNumberFormat="1" applyFill="1" applyBorder="1" applyAlignment="1" applyProtection="1"/>
    <xf numFmtId="3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49" fontId="4" fillId="0" borderId="0" xfId="129" applyNumberFormat="1" applyFill="1" applyBorder="1" applyAlignment="1" applyProtection="1">
      <alignment horizontal="center"/>
    </xf>
    <xf numFmtId="164" fontId="8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42" fillId="0" borderId="14" xfId="0" applyNumberFormat="1" applyFont="1" applyBorder="1" applyAlignment="1">
      <alignment horizontal="center" vertical="center"/>
    </xf>
    <xf numFmtId="3" fontId="42" fillId="0" borderId="14" xfId="0" applyNumberFormat="1" applyFont="1" applyBorder="1" applyAlignment="1">
      <alignment vertical="center" wrapText="1"/>
    </xf>
    <xf numFmtId="4" fontId="43" fillId="0" borderId="14" xfId="0" applyNumberFormat="1" applyFont="1" applyBorder="1" applyAlignment="1">
      <alignment horizontal="right" vertical="center"/>
    </xf>
    <xf numFmtId="164" fontId="43" fillId="0" borderId="14" xfId="0" applyNumberFormat="1" applyFont="1" applyBorder="1" applyAlignment="1">
      <alignment horizontal="right" vertical="center"/>
    </xf>
    <xf numFmtId="4" fontId="43" fillId="0" borderId="14" xfId="0" applyNumberFormat="1" applyFont="1" applyFill="1" applyBorder="1" applyAlignment="1" applyProtection="1">
      <alignment vertical="center"/>
    </xf>
    <xf numFmtId="164" fontId="43" fillId="0" borderId="14" xfId="0" applyNumberFormat="1" applyFont="1" applyBorder="1" applyAlignment="1">
      <alignment vertical="center"/>
    </xf>
    <xf numFmtId="0" fontId="42" fillId="0" borderId="14" xfId="0" applyFont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124" applyFont="1" applyBorder="1" applyAlignment="1">
      <alignment vertical="center" wrapText="1"/>
    </xf>
    <xf numFmtId="0" fontId="4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right" vertical="center"/>
    </xf>
    <xf numFmtId="0" fontId="7" fillId="0" borderId="14" xfId="102" applyFont="1" applyBorder="1" applyAlignment="1">
      <alignment horizontal="left" vertical="center" wrapText="1"/>
    </xf>
    <xf numFmtId="0" fontId="12" fillId="0" borderId="14" xfId="102" applyFont="1" applyBorder="1" applyAlignment="1">
      <alignment vertical="center" wrapText="1"/>
    </xf>
    <xf numFmtId="1" fontId="42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wrapText="1"/>
    </xf>
    <xf numFmtId="3" fontId="42" fillId="0" borderId="14" xfId="0" applyNumberFormat="1" applyFont="1" applyFill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NumberFormat="1" applyFont="1" applyFill="1" applyBorder="1" applyAlignment="1">
      <alignment vertical="center" wrapText="1"/>
    </xf>
    <xf numFmtId="49" fontId="43" fillId="28" borderId="14" xfId="129" applyNumberFormat="1" applyFont="1" applyFill="1" applyBorder="1" applyAlignment="1">
      <alignment horizontal="center" vertical="center"/>
    </xf>
    <xf numFmtId="0" fontId="43" fillId="28" borderId="14" xfId="129" applyFont="1" applyFill="1" applyBorder="1" applyAlignment="1">
      <alignment horizontal="left" vertical="center" wrapText="1"/>
    </xf>
    <xf numFmtId="4" fontId="43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 applyProtection="1">
      <alignment vertical="center"/>
    </xf>
    <xf numFmtId="49" fontId="7" fillId="0" borderId="14" xfId="129" applyNumberFormat="1" applyFont="1" applyBorder="1" applyAlignment="1">
      <alignment horizontal="center" vertical="center"/>
    </xf>
    <xf numFmtId="0" fontId="7" fillId="0" borderId="14" xfId="129" applyFont="1" applyBorder="1" applyAlignment="1">
      <alignment vertical="center" wrapText="1"/>
    </xf>
    <xf numFmtId="4" fontId="7" fillId="0" borderId="14" xfId="129" applyNumberFormat="1" applyFont="1" applyBorder="1" applyAlignment="1">
      <alignment vertical="center" wrapText="1"/>
    </xf>
    <xf numFmtId="4" fontId="7" fillId="0" borderId="14" xfId="129" applyNumberFormat="1" applyFont="1" applyBorder="1" applyAlignment="1">
      <alignment horizontal="right" vertical="center"/>
    </xf>
    <xf numFmtId="4" fontId="7" fillId="0" borderId="14" xfId="129" applyNumberFormat="1" applyFont="1" applyFill="1" applyBorder="1" applyAlignment="1" applyProtection="1">
      <alignment vertical="center"/>
    </xf>
    <xf numFmtId="4" fontId="7" fillId="3" borderId="15" xfId="0" applyNumberFormat="1" applyFont="1" applyFill="1" applyBorder="1" applyAlignment="1">
      <alignment horizontal="right" vertical="center" wrapText="1"/>
    </xf>
    <xf numFmtId="0" fontId="44" fillId="0" borderId="0" xfId="129" applyNumberFormat="1" applyFont="1" applyFill="1" applyBorder="1" applyAlignment="1" applyProtection="1"/>
    <xf numFmtId="4" fontId="43" fillId="28" borderId="14" xfId="129" applyNumberFormat="1" applyFont="1" applyFill="1" applyBorder="1" applyAlignment="1" applyProtection="1">
      <alignment vertical="center"/>
    </xf>
    <xf numFmtId="4" fontId="7" fillId="3" borderId="0" xfId="0" applyNumberFormat="1" applyFont="1" applyFill="1" applyBorder="1" applyAlignment="1">
      <alignment horizontal="right" vertical="center" wrapText="1"/>
    </xf>
    <xf numFmtId="49" fontId="43" fillId="28" borderId="14" xfId="129" applyNumberFormat="1" applyFont="1" applyFill="1" applyBorder="1" applyAlignment="1" applyProtection="1">
      <alignment horizontal="center" vertical="center"/>
    </xf>
    <xf numFmtId="0" fontId="43" fillId="28" borderId="14" xfId="129" applyFont="1" applyFill="1" applyBorder="1" applyAlignment="1">
      <alignment vertical="center" wrapText="1"/>
    </xf>
    <xf numFmtId="4" fontId="7" fillId="3" borderId="14" xfId="0" applyNumberFormat="1" applyFont="1" applyFill="1" applyBorder="1" applyAlignment="1">
      <alignment horizontal="right" vertical="center" wrapText="1"/>
    </xf>
    <xf numFmtId="0" fontId="7" fillId="0" borderId="0" xfId="127" applyFont="1"/>
    <xf numFmtId="0" fontId="11" fillId="0" borderId="0" xfId="131" applyFont="1" applyAlignment="1">
      <alignment vertical="center"/>
    </xf>
    <xf numFmtId="0" fontId="45" fillId="0" borderId="0" xfId="131" applyFont="1" applyFill="1"/>
    <xf numFmtId="0" fontId="10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>
      <alignment horizontal="left"/>
    </xf>
    <xf numFmtId="0" fontId="7" fillId="29" borderId="14" xfId="129" applyFont="1" applyFill="1" applyBorder="1" applyAlignment="1">
      <alignment vertical="center" wrapText="1"/>
    </xf>
    <xf numFmtId="49" fontId="7" fillId="30" borderId="14" xfId="129" applyNumberFormat="1" applyFont="1" applyFill="1" applyBorder="1" applyAlignment="1">
      <alignment horizontal="center" vertical="center"/>
    </xf>
    <xf numFmtId="0" fontId="43" fillId="30" borderId="14" xfId="129" applyFont="1" applyFill="1" applyBorder="1" applyAlignment="1">
      <alignment vertical="center" wrapText="1"/>
    </xf>
    <xf numFmtId="0" fontId="12" fillId="0" borderId="14" xfId="0" applyFont="1" applyBorder="1" applyAlignment="1">
      <alignment wrapText="1"/>
    </xf>
    <xf numFmtId="164" fontId="8" fillId="29" borderId="0" xfId="0" applyNumberFormat="1" applyFont="1" applyFill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6" fillId="0" borderId="14" xfId="0" quotePrefix="1" applyFont="1" applyBorder="1" applyAlignment="1">
      <alignment vertical="center" wrapText="1"/>
    </xf>
    <xf numFmtId="4" fontId="42" fillId="31" borderId="14" xfId="129" applyNumberFormat="1" applyFont="1" applyFill="1" applyBorder="1" applyAlignment="1">
      <alignment horizontal="right" vertical="center"/>
    </xf>
    <xf numFmtId="4" fontId="12" fillId="31" borderId="14" xfId="129" applyNumberFormat="1" applyFont="1" applyFill="1" applyBorder="1" applyAlignment="1">
      <alignment horizontal="right" vertical="center"/>
    </xf>
    <xf numFmtId="0" fontId="12" fillId="32" borderId="14" xfId="129" applyFont="1" applyFill="1" applyBorder="1" applyAlignment="1">
      <alignment vertical="center" wrapText="1"/>
    </xf>
    <xf numFmtId="4" fontId="46" fillId="32" borderId="14" xfId="129" applyNumberFormat="1" applyFont="1" applyFill="1" applyBorder="1" applyAlignment="1">
      <alignment vertical="center" wrapText="1"/>
    </xf>
    <xf numFmtId="0" fontId="9" fillId="0" borderId="0" xfId="130" applyNumberFormat="1" applyFont="1" applyFill="1" applyAlignment="1" applyProtection="1">
      <alignment horizontal="left" vertical="center" wrapText="1"/>
    </xf>
    <xf numFmtId="0" fontId="9" fillId="0" borderId="0" xfId="131" applyFont="1" applyFill="1" applyAlignment="1">
      <alignment horizontal="left"/>
    </xf>
    <xf numFmtId="0" fontId="3" fillId="0" borderId="14" xfId="126" applyNumberFormat="1" applyFont="1" applyFill="1" applyBorder="1" applyAlignment="1" applyProtection="1">
      <alignment horizontal="center" vertical="center"/>
    </xf>
    <xf numFmtId="0" fontId="11" fillId="0" borderId="0" xfId="146" applyFont="1" applyBorder="1" applyAlignment="1">
      <alignment horizontal="center"/>
    </xf>
    <xf numFmtId="0" fontId="11" fillId="0" borderId="0" xfId="125" applyFont="1" applyFill="1" applyAlignment="1">
      <alignment horizontal="center" vertical="center"/>
    </xf>
    <xf numFmtId="0" fontId="1" fillId="0" borderId="14" xfId="128" applyFont="1" applyBorder="1" applyAlignment="1" applyProtection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 wrapText="1"/>
    </xf>
    <xf numFmtId="164" fontId="1" fillId="0" borderId="14" xfId="128" applyNumberFormat="1" applyFont="1" applyBorder="1" applyAlignment="1" applyProtection="1">
      <alignment horizontal="center" vertical="center" wrapText="1"/>
    </xf>
    <xf numFmtId="0" fontId="12" fillId="0" borderId="0" xfId="131" applyFont="1" applyFill="1" applyAlignment="1">
      <alignment horizontal="left"/>
    </xf>
    <xf numFmtId="0" fontId="11" fillId="0" borderId="0" xfId="0" applyFont="1" applyAlignment="1">
      <alignment horizontal="center"/>
    </xf>
    <xf numFmtId="49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</cellXfs>
  <cellStyles count="156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40% – Акцентування1" xfId="37"/>
    <cellStyle name="40% – Акцентування2" xfId="38"/>
    <cellStyle name="40% – Акцентування3" xfId="39"/>
    <cellStyle name="40% – Акцентування4" xfId="40"/>
    <cellStyle name="40% – Акцентування5" xfId="41"/>
    <cellStyle name="40% – Акцентування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60% – Акцентування1" xfId="55"/>
    <cellStyle name="60% – Акцентування2" xfId="56"/>
    <cellStyle name="60% – Акцентування3" xfId="57"/>
    <cellStyle name="60% – Акцентування4" xfId="58"/>
    <cellStyle name="60% – Акцентування5" xfId="59"/>
    <cellStyle name="60% – Акцентування6" xfId="60"/>
    <cellStyle name="Normal_meresha_07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ід" xfId="80"/>
    <cellStyle name="Ввод " xfId="81" builtinId="20" customBuiltin="1"/>
    <cellStyle name="Ввод  2" xfId="82"/>
    <cellStyle name="Вывод" xfId="83" builtinId="21" customBuiltin="1"/>
    <cellStyle name="Вывод 2" xfId="84"/>
    <cellStyle name="Вычисление" xfId="85" builtinId="22" customBuiltin="1"/>
    <cellStyle name="Вычисление 2" xfId="86"/>
    <cellStyle name="Добре" xfId="87"/>
    <cellStyle name="Заголовок 1" xfId="88" builtinId="16" customBuiltin="1"/>
    <cellStyle name="Заголовок 2" xfId="89" builtinId="17" customBuiltin="1"/>
    <cellStyle name="Заголовок 3" xfId="90" builtinId="18" customBuiltin="1"/>
    <cellStyle name="Заголовок 4" xfId="91" builtinId="19" customBuiltin="1"/>
    <cellStyle name="Звичайний 10" xfId="92"/>
    <cellStyle name="Звичайний 11" xfId="93"/>
    <cellStyle name="Звичайний 12" xfId="94"/>
    <cellStyle name="Звичайний 13" xfId="95"/>
    <cellStyle name="Звичайний 14" xfId="96"/>
    <cellStyle name="Звичайний 15" xfId="97"/>
    <cellStyle name="Звичайний 16" xfId="98"/>
    <cellStyle name="Звичайний 17" xfId="99"/>
    <cellStyle name="Звичайний 18" xfId="100"/>
    <cellStyle name="Звичайний 19" xfId="101"/>
    <cellStyle name="Звичайний 2" xfId="102"/>
    <cellStyle name="Звичайний 20" xfId="103"/>
    <cellStyle name="Звичайний 3" xfId="104"/>
    <cellStyle name="Звичайний 4" xfId="105"/>
    <cellStyle name="Звичайний 5" xfId="106"/>
    <cellStyle name="Звичайний 6" xfId="107"/>
    <cellStyle name="Звичайний 7" xfId="108"/>
    <cellStyle name="Звичайний 8" xfId="109"/>
    <cellStyle name="Звичайний 9" xfId="110"/>
    <cellStyle name="Звичайний_Додаток _ 3 зм_ни 4575" xfId="111"/>
    <cellStyle name="Зв'язана клітинка" xfId="112"/>
    <cellStyle name="Итог" xfId="113" builtinId="25" customBuiltin="1"/>
    <cellStyle name="Итог 2" xfId="114"/>
    <cellStyle name="Контрольна клітинка" xfId="115"/>
    <cellStyle name="Контрольная ячейка" xfId="116" builtinId="23" customBuiltin="1"/>
    <cellStyle name="Контрольная ячейка 2" xfId="117"/>
    <cellStyle name="Назва" xfId="118"/>
    <cellStyle name="Название" xfId="119" builtinId="15" customBuiltin="1"/>
    <cellStyle name="Название 2" xfId="120"/>
    <cellStyle name="Нейтральный" xfId="121" builtinId="28" customBuiltin="1"/>
    <cellStyle name="Нейтральный 2" xfId="122"/>
    <cellStyle name="Обчислення" xfId="123"/>
    <cellStyle name="Обычный" xfId="0" builtinId="0"/>
    <cellStyle name="Обычный 2" xfId="124"/>
    <cellStyle name="Обычный 8" xfId="125"/>
    <cellStyle name="Обычный__tmp_73606750015329." xfId="126"/>
    <cellStyle name="Обычный__tmp_73644435022141." xfId="127"/>
    <cellStyle name="Обычный_ZV1PIV98" xfId="128"/>
    <cellStyle name="Обычный_видатки" xfId="129"/>
    <cellStyle name="Обычный_Додатки 3,5,6 на 2021 рік для ОТГ" xfId="130"/>
    <cellStyle name="Обычный_додатки до рішення нова редакція" xfId="131"/>
    <cellStyle name="Підсумок" xfId="132"/>
    <cellStyle name="Плохой" xfId="133" builtinId="27" customBuiltin="1"/>
    <cellStyle name="Плохой 2" xfId="134"/>
    <cellStyle name="Поганий" xfId="135"/>
    <cellStyle name="Пояснение" xfId="136" builtinId="53" customBuiltin="1"/>
    <cellStyle name="Пояснение 2" xfId="137"/>
    <cellStyle name="Примечание" xfId="138" builtinId="10" customBuiltin="1"/>
    <cellStyle name="Примечание 2" xfId="139"/>
    <cellStyle name="Примітка" xfId="140"/>
    <cellStyle name="Результат" xfId="141"/>
    <cellStyle name="Результат 1" xfId="142"/>
    <cellStyle name="Связанная ячейка" xfId="143" builtinId="24" customBuiltin="1"/>
    <cellStyle name="Связанная ячейка 2" xfId="144"/>
    <cellStyle name="Середній" xfId="145"/>
    <cellStyle name="Стиль 1" xfId="146"/>
    <cellStyle name="Текст попередження" xfId="147"/>
    <cellStyle name="Текст пояснення" xfId="148"/>
    <cellStyle name="Текст предупреждения" xfId="149" builtinId="11" customBuiltin="1"/>
    <cellStyle name="Текст предупреждения 2" xfId="150"/>
    <cellStyle name="Тысячи [0]_Розподіл (2)" xfId="151"/>
    <cellStyle name="Тысячи_Розподіл (2)" xfId="152"/>
    <cellStyle name="Хороший" xfId="153" builtinId="26" customBuiltin="1"/>
    <cellStyle name="Хороший 2" xfId="154"/>
    <cellStyle name="Џђћ–…ќ’ќ›‰" xfId="15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01"/>
  <sheetViews>
    <sheetView showZeros="0" tabSelected="1" workbookViewId="0">
      <pane xSplit="2" ySplit="9" topLeftCell="D83" activePane="bottomRight" state="frozen"/>
      <selection pane="topRight" activeCell="C1" sqref="C1"/>
      <selection pane="bottomLeft" activeCell="A10" sqref="A10"/>
      <selection pane="bottomRight" activeCell="J3" sqref="J3"/>
    </sheetView>
  </sheetViews>
  <sheetFormatPr defaultRowHeight="12.75"/>
  <cols>
    <col min="1" max="1" width="10.140625" customWidth="1"/>
    <col min="2" max="2" width="40" style="1" customWidth="1"/>
    <col min="3" max="3" width="17.140625" customWidth="1"/>
    <col min="4" max="4" width="16.7109375" customWidth="1"/>
    <col min="5" max="5" width="10.42578125" customWidth="1"/>
    <col min="6" max="6" width="13.28515625" customWidth="1"/>
    <col min="7" max="7" width="13.85546875" customWidth="1"/>
    <col min="8" max="8" width="11.5703125" customWidth="1"/>
    <col min="9" max="9" width="8.42578125" customWidth="1"/>
    <col min="10" max="10" width="17.28515625" customWidth="1"/>
    <col min="11" max="11" width="16.5703125" customWidth="1"/>
    <col min="12" max="12" width="8.28515625" customWidth="1"/>
  </cols>
  <sheetData>
    <row r="1" spans="1:12" ht="33.6" customHeight="1">
      <c r="J1" s="81" t="s">
        <v>176</v>
      </c>
      <c r="K1" s="81"/>
    </row>
    <row r="2" spans="1:12" ht="15.75">
      <c r="J2" s="82" t="s">
        <v>210</v>
      </c>
      <c r="K2" s="82"/>
    </row>
    <row r="4" spans="1:12" ht="15.75">
      <c r="A4" s="84" t="s">
        <v>144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15.75">
      <c r="A5" s="84" t="s">
        <v>202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>
      <c r="L6" s="65" t="s">
        <v>5</v>
      </c>
    </row>
    <row r="7" spans="1:12" ht="11.45" customHeight="1">
      <c r="A7" s="88" t="s">
        <v>43</v>
      </c>
      <c r="B7" s="89" t="s">
        <v>44</v>
      </c>
      <c r="C7" s="83" t="s">
        <v>45</v>
      </c>
      <c r="D7" s="83"/>
      <c r="E7" s="83"/>
      <c r="F7" s="83" t="s">
        <v>46</v>
      </c>
      <c r="G7" s="83"/>
      <c r="H7" s="83"/>
      <c r="I7" s="83"/>
      <c r="J7" s="83" t="s">
        <v>47</v>
      </c>
      <c r="K7" s="83"/>
      <c r="L7" s="83"/>
    </row>
    <row r="8" spans="1:12" ht="28.15" customHeight="1">
      <c r="A8" s="88"/>
      <c r="B8" s="89"/>
      <c r="C8" s="86" t="s">
        <v>188</v>
      </c>
      <c r="D8" s="86" t="s">
        <v>48</v>
      </c>
      <c r="E8" s="86" t="s">
        <v>49</v>
      </c>
      <c r="F8" s="86" t="s">
        <v>188</v>
      </c>
      <c r="G8" s="86" t="s">
        <v>189</v>
      </c>
      <c r="H8" s="86" t="s">
        <v>48</v>
      </c>
      <c r="I8" s="86" t="s">
        <v>49</v>
      </c>
      <c r="J8" s="86" t="s">
        <v>188</v>
      </c>
      <c r="K8" s="86" t="s">
        <v>48</v>
      </c>
      <c r="L8" s="86" t="s">
        <v>50</v>
      </c>
    </row>
    <row r="9" spans="1:12" ht="33" customHeight="1">
      <c r="A9" s="88"/>
      <c r="B9" s="89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s="2" customFormat="1" ht="24" customHeight="1">
      <c r="A10" s="17">
        <v>10000000</v>
      </c>
      <c r="B10" s="18" t="s">
        <v>7</v>
      </c>
      <c r="C10" s="19">
        <f>C11+C17+C23+C29+C45</f>
        <v>38256800</v>
      </c>
      <c r="D10" s="19">
        <f>D11+D17+D23+D29+D45</f>
        <v>41161586.789999992</v>
      </c>
      <c r="E10" s="19">
        <f>D10/C10*100</f>
        <v>107.59286398757865</v>
      </c>
      <c r="F10" s="19">
        <f>F11+F17+F23+F29+F45</f>
        <v>5200</v>
      </c>
      <c r="G10" s="19">
        <f>G11+G17+G23+G29+G45</f>
        <v>5200</v>
      </c>
      <c r="H10" s="19">
        <f>H11+H17+H23+H29+H45</f>
        <v>9886.2899999999991</v>
      </c>
      <c r="I10" s="20">
        <f>IF(G10=0,0,H10/G10*100)</f>
        <v>190.12096153846153</v>
      </c>
      <c r="J10" s="21">
        <f t="shared" ref="J10:K26" si="0">C10+G10</f>
        <v>38262000</v>
      </c>
      <c r="K10" s="21">
        <f t="shared" si="0"/>
        <v>41171473.079999991</v>
      </c>
      <c r="L10" s="22">
        <f>IF(J10=0,0,K10/J10*100)</f>
        <v>107.60407997490982</v>
      </c>
    </row>
    <row r="11" spans="1:12" s="2" customFormat="1" ht="27" customHeight="1">
      <c r="A11" s="17">
        <v>11000000</v>
      </c>
      <c r="B11" s="18" t="s">
        <v>8</v>
      </c>
      <c r="C11" s="19">
        <f>C12</f>
        <v>22756300</v>
      </c>
      <c r="D11" s="19">
        <f>D12</f>
        <v>24375689.629999995</v>
      </c>
      <c r="E11" s="19">
        <f>E12</f>
        <v>107.11622552875465</v>
      </c>
      <c r="F11" s="19"/>
      <c r="G11" s="19">
        <f>G12+G20</f>
        <v>0</v>
      </c>
      <c r="H11" s="19">
        <f>H12+H20</f>
        <v>0</v>
      </c>
      <c r="I11" s="20">
        <f t="shared" ref="I11:I76" si="1">IF(G11=0,0,H11/G11*100)</f>
        <v>0</v>
      </c>
      <c r="J11" s="21">
        <f t="shared" si="0"/>
        <v>22756300</v>
      </c>
      <c r="K11" s="21">
        <f t="shared" si="0"/>
        <v>24375689.629999995</v>
      </c>
      <c r="L11" s="22">
        <f t="shared" ref="L11:L76" si="2">IF(J11=0,0,K11/J11*100)</f>
        <v>107.11622552875465</v>
      </c>
    </row>
    <row r="12" spans="1:12" s="2" customFormat="1" ht="18.600000000000001" customHeight="1">
      <c r="A12" s="17">
        <v>11010000</v>
      </c>
      <c r="B12" s="23" t="s">
        <v>9</v>
      </c>
      <c r="C12" s="19">
        <f>SUM(C13:C15)</f>
        <v>22756300</v>
      </c>
      <c r="D12" s="19">
        <f>SUM(D13:D16)</f>
        <v>24375689.629999995</v>
      </c>
      <c r="E12" s="20">
        <f t="shared" ref="E12:E19" si="3">D12/C12*100</f>
        <v>107.11622552875465</v>
      </c>
      <c r="F12" s="19"/>
      <c r="G12" s="19">
        <f>SUM(G13:G19)</f>
        <v>0</v>
      </c>
      <c r="H12" s="19">
        <f>SUM(H13:H19)</f>
        <v>0</v>
      </c>
      <c r="I12" s="20">
        <f t="shared" si="1"/>
        <v>0</v>
      </c>
      <c r="J12" s="21">
        <f t="shared" si="0"/>
        <v>22756300</v>
      </c>
      <c r="K12" s="21">
        <f t="shared" si="0"/>
        <v>24375689.629999995</v>
      </c>
      <c r="L12" s="22">
        <f t="shared" si="2"/>
        <v>107.11622552875465</v>
      </c>
    </row>
    <row r="13" spans="1:12" ht="38.25" customHeight="1">
      <c r="A13" s="24">
        <v>11010100</v>
      </c>
      <c r="B13" s="25" t="s">
        <v>53</v>
      </c>
      <c r="C13" s="26">
        <v>20530300</v>
      </c>
      <c r="D13" s="26">
        <v>21961420.809999999</v>
      </c>
      <c r="E13" s="27">
        <f t="shared" si="3"/>
        <v>106.97077397797401</v>
      </c>
      <c r="F13" s="28"/>
      <c r="G13" s="28"/>
      <c r="H13" s="28"/>
      <c r="I13" s="27">
        <f t="shared" si="1"/>
        <v>0</v>
      </c>
      <c r="J13" s="28">
        <f t="shared" si="0"/>
        <v>20530300</v>
      </c>
      <c r="K13" s="28">
        <f t="shared" si="0"/>
        <v>21961420.809999999</v>
      </c>
      <c r="L13" s="29">
        <f t="shared" si="2"/>
        <v>106.97077397797401</v>
      </c>
    </row>
    <row r="14" spans="1:12" ht="34.5" customHeight="1">
      <c r="A14" s="24">
        <v>11010400</v>
      </c>
      <c r="B14" s="25" t="s">
        <v>54</v>
      </c>
      <c r="C14" s="26">
        <v>1290000</v>
      </c>
      <c r="D14" s="26">
        <v>1384086.61</v>
      </c>
      <c r="E14" s="27">
        <f t="shared" si="3"/>
        <v>107.29353565891473</v>
      </c>
      <c r="F14" s="28"/>
      <c r="G14" s="28"/>
      <c r="H14" s="28"/>
      <c r="I14" s="27">
        <f t="shared" si="1"/>
        <v>0</v>
      </c>
      <c r="J14" s="28">
        <f t="shared" si="0"/>
        <v>1290000</v>
      </c>
      <c r="K14" s="28">
        <f t="shared" si="0"/>
        <v>1384086.61</v>
      </c>
      <c r="L14" s="29">
        <f t="shared" si="2"/>
        <v>107.29353565891473</v>
      </c>
    </row>
    <row r="15" spans="1:12" ht="42" customHeight="1">
      <c r="A15" s="30">
        <v>11010500</v>
      </c>
      <c r="B15" s="31" t="s">
        <v>55</v>
      </c>
      <c r="C15" s="26">
        <v>936000</v>
      </c>
      <c r="D15" s="26">
        <v>1013451.74</v>
      </c>
      <c r="E15" s="27">
        <f t="shared" si="3"/>
        <v>108.27475854700855</v>
      </c>
      <c r="F15" s="28"/>
      <c r="G15" s="28"/>
      <c r="H15" s="28"/>
      <c r="I15" s="27">
        <f t="shared" si="1"/>
        <v>0</v>
      </c>
      <c r="J15" s="28">
        <f t="shared" si="0"/>
        <v>936000</v>
      </c>
      <c r="K15" s="28">
        <f t="shared" si="0"/>
        <v>1013451.74</v>
      </c>
      <c r="L15" s="29">
        <f t="shared" si="2"/>
        <v>108.27475854700855</v>
      </c>
    </row>
    <row r="16" spans="1:12" ht="42" hidden="1" customHeight="1">
      <c r="A16" s="30">
        <v>11011300</v>
      </c>
      <c r="B16" s="31"/>
      <c r="C16" s="26"/>
      <c r="D16" s="26">
        <v>16730.47</v>
      </c>
      <c r="E16" s="27"/>
      <c r="F16" s="28"/>
      <c r="G16" s="28"/>
      <c r="H16" s="28"/>
      <c r="I16" s="27"/>
      <c r="J16" s="28"/>
      <c r="K16" s="28">
        <f t="shared" si="0"/>
        <v>16730.47</v>
      </c>
      <c r="L16" s="29"/>
    </row>
    <row r="17" spans="1:12" ht="24" customHeight="1">
      <c r="A17" s="17">
        <v>13000000</v>
      </c>
      <c r="B17" s="18" t="s">
        <v>56</v>
      </c>
      <c r="C17" s="19">
        <f>C18</f>
        <v>245000</v>
      </c>
      <c r="D17" s="19">
        <f>D18+D21</f>
        <v>113436.34</v>
      </c>
      <c r="E17" s="20">
        <f t="shared" si="3"/>
        <v>46.300546938775511</v>
      </c>
      <c r="F17" s="21"/>
      <c r="G17" s="21"/>
      <c r="H17" s="21"/>
      <c r="I17" s="20">
        <f t="shared" si="1"/>
        <v>0</v>
      </c>
      <c r="J17" s="21">
        <f t="shared" si="0"/>
        <v>245000</v>
      </c>
      <c r="K17" s="21">
        <f t="shared" si="0"/>
        <v>113436.34</v>
      </c>
      <c r="L17" s="22">
        <f t="shared" si="2"/>
        <v>46.300546938775511</v>
      </c>
    </row>
    <row r="18" spans="1:12" s="2" customFormat="1" ht="27" customHeight="1">
      <c r="A18" s="17">
        <v>13010000</v>
      </c>
      <c r="B18" s="23" t="s">
        <v>57</v>
      </c>
      <c r="C18" s="21">
        <f>C19+C20</f>
        <v>245000</v>
      </c>
      <c r="D18" s="21">
        <f>D19+D20</f>
        <v>113419.34</v>
      </c>
      <c r="E18" s="20">
        <f t="shared" si="3"/>
        <v>46.293608163265304</v>
      </c>
      <c r="F18" s="21"/>
      <c r="G18" s="21"/>
      <c r="H18" s="21"/>
      <c r="I18" s="20">
        <f t="shared" si="1"/>
        <v>0</v>
      </c>
      <c r="J18" s="21">
        <f t="shared" si="0"/>
        <v>245000</v>
      </c>
      <c r="K18" s="21">
        <f t="shared" si="0"/>
        <v>113419.34</v>
      </c>
      <c r="L18" s="22">
        <f t="shared" si="2"/>
        <v>46.293608163265304</v>
      </c>
    </row>
    <row r="19" spans="1:12" ht="40.5" customHeight="1">
      <c r="A19" s="24">
        <v>13010100</v>
      </c>
      <c r="B19" s="31" t="s">
        <v>58</v>
      </c>
      <c r="C19" s="26">
        <v>120000</v>
      </c>
      <c r="D19" s="26">
        <v>77212.34</v>
      </c>
      <c r="E19" s="27">
        <f t="shared" si="3"/>
        <v>64.343616666666662</v>
      </c>
      <c r="F19" s="28"/>
      <c r="G19" s="28"/>
      <c r="H19" s="28"/>
      <c r="I19" s="27">
        <f t="shared" si="1"/>
        <v>0</v>
      </c>
      <c r="J19" s="28">
        <f t="shared" si="0"/>
        <v>120000</v>
      </c>
      <c r="K19" s="28">
        <f t="shared" si="0"/>
        <v>77212.34</v>
      </c>
      <c r="L19" s="29">
        <f t="shared" si="2"/>
        <v>64.343616666666662</v>
      </c>
    </row>
    <row r="20" spans="1:12" ht="65.25" customHeight="1">
      <c r="A20" s="24">
        <v>13010200</v>
      </c>
      <c r="B20" s="32" t="s">
        <v>59</v>
      </c>
      <c r="C20" s="26">
        <v>125000</v>
      </c>
      <c r="D20" s="26">
        <v>36207</v>
      </c>
      <c r="E20" s="27">
        <f>D20/C20*100</f>
        <v>28.965600000000002</v>
      </c>
      <c r="F20" s="19"/>
      <c r="G20" s="19">
        <f>SUM(G21:G29)</f>
        <v>0</v>
      </c>
      <c r="H20" s="19">
        <f>SUM(H21:H29)</f>
        <v>0</v>
      </c>
      <c r="I20" s="20">
        <f t="shared" si="1"/>
        <v>0</v>
      </c>
      <c r="J20" s="28">
        <f t="shared" si="0"/>
        <v>125000</v>
      </c>
      <c r="K20" s="28">
        <f t="shared" si="0"/>
        <v>36207</v>
      </c>
      <c r="L20" s="29">
        <f t="shared" si="2"/>
        <v>28.965600000000002</v>
      </c>
    </row>
    <row r="21" spans="1:12" ht="17.25" customHeight="1">
      <c r="A21" s="17">
        <v>13030000</v>
      </c>
      <c r="B21" s="23" t="s">
        <v>60</v>
      </c>
      <c r="C21" s="19"/>
      <c r="D21" s="19">
        <f>D22</f>
        <v>17</v>
      </c>
      <c r="E21" s="20"/>
      <c r="F21" s="21"/>
      <c r="G21" s="21"/>
      <c r="H21" s="21"/>
      <c r="I21" s="20">
        <f t="shared" si="1"/>
        <v>0</v>
      </c>
      <c r="J21" s="21">
        <f t="shared" si="0"/>
        <v>0</v>
      </c>
      <c r="K21" s="21">
        <f t="shared" si="0"/>
        <v>17</v>
      </c>
      <c r="L21" s="22">
        <f t="shared" si="2"/>
        <v>0</v>
      </c>
    </row>
    <row r="22" spans="1:12" ht="38.25" customHeight="1">
      <c r="A22" s="24">
        <v>13030100</v>
      </c>
      <c r="B22" s="31" t="s">
        <v>61</v>
      </c>
      <c r="C22" s="26"/>
      <c r="D22" s="26">
        <v>17</v>
      </c>
      <c r="E22" s="27"/>
      <c r="F22" s="28"/>
      <c r="G22" s="28"/>
      <c r="H22" s="28"/>
      <c r="I22" s="27">
        <f t="shared" si="1"/>
        <v>0</v>
      </c>
      <c r="J22" s="21">
        <f t="shared" si="0"/>
        <v>0</v>
      </c>
      <c r="K22" s="28">
        <f t="shared" si="0"/>
        <v>17</v>
      </c>
      <c r="L22" s="29">
        <f t="shared" si="2"/>
        <v>0</v>
      </c>
    </row>
    <row r="23" spans="1:12">
      <c r="A23" s="17">
        <v>14000000</v>
      </c>
      <c r="B23" s="23" t="s">
        <v>62</v>
      </c>
      <c r="C23" s="19">
        <f>C24+C26+C28</f>
        <v>1300000</v>
      </c>
      <c r="D23" s="19">
        <f>D24+D26+D28</f>
        <v>1408368.52</v>
      </c>
      <c r="E23" s="20">
        <f t="shared" ref="E23:E37" si="4">D23/C23*100</f>
        <v>108.33604000000001</v>
      </c>
      <c r="F23" s="21"/>
      <c r="G23" s="21"/>
      <c r="H23" s="21"/>
      <c r="I23" s="20">
        <f t="shared" si="1"/>
        <v>0</v>
      </c>
      <c r="J23" s="21">
        <f t="shared" si="0"/>
        <v>1300000</v>
      </c>
      <c r="K23" s="21">
        <f t="shared" si="0"/>
        <v>1408368.52</v>
      </c>
      <c r="L23" s="22">
        <f t="shared" si="2"/>
        <v>108.33604000000001</v>
      </c>
    </row>
    <row r="24" spans="1:12" ht="25.5" customHeight="1">
      <c r="A24" s="17">
        <v>14020000</v>
      </c>
      <c r="B24" s="23" t="s">
        <v>63</v>
      </c>
      <c r="C24" s="19">
        <f>C25</f>
        <v>5000</v>
      </c>
      <c r="D24" s="19">
        <f>D25</f>
        <v>38727.730000000003</v>
      </c>
      <c r="E24" s="20">
        <f t="shared" si="4"/>
        <v>774.55460000000005</v>
      </c>
      <c r="F24" s="21"/>
      <c r="G24" s="21"/>
      <c r="H24" s="21"/>
      <c r="I24" s="20">
        <f t="shared" si="1"/>
        <v>0</v>
      </c>
      <c r="J24" s="21">
        <f t="shared" si="0"/>
        <v>5000</v>
      </c>
      <c r="K24" s="21">
        <f t="shared" si="0"/>
        <v>38727.730000000003</v>
      </c>
      <c r="L24" s="22">
        <f t="shared" si="2"/>
        <v>774.55460000000005</v>
      </c>
    </row>
    <row r="25" spans="1:12" ht="13.15" customHeight="1">
      <c r="A25" s="24">
        <v>14021900</v>
      </c>
      <c r="B25" s="31" t="s">
        <v>64</v>
      </c>
      <c r="C25" s="26">
        <v>5000</v>
      </c>
      <c r="D25" s="26">
        <v>38727.730000000003</v>
      </c>
      <c r="E25" s="27">
        <f t="shared" si="4"/>
        <v>774.55460000000005</v>
      </c>
      <c r="F25" s="28"/>
      <c r="G25" s="28"/>
      <c r="H25" s="28"/>
      <c r="I25" s="27">
        <f t="shared" si="1"/>
        <v>0</v>
      </c>
      <c r="J25" s="28">
        <f t="shared" si="0"/>
        <v>5000</v>
      </c>
      <c r="K25" s="28">
        <f t="shared" si="0"/>
        <v>38727.730000000003</v>
      </c>
      <c r="L25" s="29">
        <f t="shared" si="2"/>
        <v>774.55460000000005</v>
      </c>
    </row>
    <row r="26" spans="1:12" s="2" customFormat="1" ht="25.5">
      <c r="A26" s="17">
        <v>14030000</v>
      </c>
      <c r="B26" s="23" t="s">
        <v>65</v>
      </c>
      <c r="C26" s="19">
        <f>C27</f>
        <v>25000</v>
      </c>
      <c r="D26" s="19">
        <f>D27</f>
        <v>142434.56</v>
      </c>
      <c r="E26" s="20">
        <f t="shared" si="4"/>
        <v>569.73823999999991</v>
      </c>
      <c r="F26" s="21"/>
      <c r="G26" s="21"/>
      <c r="H26" s="21"/>
      <c r="I26" s="20">
        <f t="shared" si="1"/>
        <v>0</v>
      </c>
      <c r="J26" s="21">
        <f t="shared" si="0"/>
        <v>25000</v>
      </c>
      <c r="K26" s="21">
        <f t="shared" si="0"/>
        <v>142434.56</v>
      </c>
      <c r="L26" s="22">
        <f t="shared" si="2"/>
        <v>569.73823999999991</v>
      </c>
    </row>
    <row r="27" spans="1:12" s="2" customFormat="1">
      <c r="A27" s="24">
        <v>14031900</v>
      </c>
      <c r="B27" s="31" t="s">
        <v>64</v>
      </c>
      <c r="C27" s="26">
        <v>25000</v>
      </c>
      <c r="D27" s="26">
        <v>142434.56</v>
      </c>
      <c r="E27" s="27">
        <f t="shared" si="4"/>
        <v>569.73823999999991</v>
      </c>
      <c r="F27" s="28"/>
      <c r="G27" s="28"/>
      <c r="H27" s="28"/>
      <c r="I27" s="27">
        <f t="shared" si="1"/>
        <v>0</v>
      </c>
      <c r="J27" s="28">
        <f t="shared" ref="J27:K40" si="5">C27+G27</f>
        <v>25000</v>
      </c>
      <c r="K27" s="28">
        <f t="shared" si="5"/>
        <v>142434.56</v>
      </c>
      <c r="L27" s="29">
        <f t="shared" si="2"/>
        <v>569.73823999999991</v>
      </c>
    </row>
    <row r="28" spans="1:12" ht="27.6" customHeight="1">
      <c r="A28" s="17">
        <v>14040000</v>
      </c>
      <c r="B28" s="23" t="s">
        <v>66</v>
      </c>
      <c r="C28" s="21">
        <v>1270000</v>
      </c>
      <c r="D28" s="19">
        <v>1227206.23</v>
      </c>
      <c r="E28" s="20">
        <f t="shared" si="4"/>
        <v>96.63041181102362</v>
      </c>
      <c r="F28" s="21"/>
      <c r="G28" s="21"/>
      <c r="H28" s="21"/>
      <c r="I28" s="20">
        <f t="shared" si="1"/>
        <v>0</v>
      </c>
      <c r="J28" s="21">
        <f t="shared" si="5"/>
        <v>1270000</v>
      </c>
      <c r="K28" s="21">
        <f t="shared" si="5"/>
        <v>1227206.23</v>
      </c>
      <c r="L28" s="22">
        <f t="shared" si="2"/>
        <v>96.63041181102362</v>
      </c>
    </row>
    <row r="29" spans="1:12" ht="19.149999999999999" customHeight="1">
      <c r="A29" s="17">
        <v>18000000</v>
      </c>
      <c r="B29" s="23" t="s">
        <v>67</v>
      </c>
      <c r="C29" s="19">
        <f>C30+C39+C41</f>
        <v>13955500</v>
      </c>
      <c r="D29" s="19">
        <f>D30+D40+D41</f>
        <v>15264092.300000001</v>
      </c>
      <c r="E29" s="20">
        <f t="shared" si="4"/>
        <v>109.37689298126188</v>
      </c>
      <c r="F29" s="21"/>
      <c r="G29" s="21"/>
      <c r="H29" s="21"/>
      <c r="I29" s="20">
        <f t="shared" si="1"/>
        <v>0</v>
      </c>
      <c r="J29" s="21">
        <f t="shared" si="5"/>
        <v>13955500</v>
      </c>
      <c r="K29" s="21">
        <f t="shared" si="5"/>
        <v>15264092.300000001</v>
      </c>
      <c r="L29" s="22">
        <f t="shared" si="2"/>
        <v>109.37689298126188</v>
      </c>
    </row>
    <row r="30" spans="1:12">
      <c r="A30" s="17">
        <v>18010000</v>
      </c>
      <c r="B30" s="23" t="s">
        <v>68</v>
      </c>
      <c r="C30" s="21">
        <f>SUM(C31:C38)</f>
        <v>2496600</v>
      </c>
      <c r="D30" s="21">
        <f>SUM(D31:D38)</f>
        <v>2767080.92</v>
      </c>
      <c r="E30" s="20">
        <f t="shared" si="4"/>
        <v>110.83397100056077</v>
      </c>
      <c r="F30" s="21"/>
      <c r="G30" s="21"/>
      <c r="H30" s="21"/>
      <c r="I30" s="20">
        <f>IF(G30=0,0,H30/G30*100)</f>
        <v>0</v>
      </c>
      <c r="J30" s="21">
        <f t="shared" si="5"/>
        <v>2496600</v>
      </c>
      <c r="K30" s="21">
        <f t="shared" si="5"/>
        <v>2767080.92</v>
      </c>
      <c r="L30" s="22">
        <f t="shared" si="2"/>
        <v>110.83397100056077</v>
      </c>
    </row>
    <row r="31" spans="1:12" ht="51">
      <c r="A31" s="24">
        <v>18010100</v>
      </c>
      <c r="B31" s="31" t="s">
        <v>71</v>
      </c>
      <c r="C31" s="28">
        <v>1000</v>
      </c>
      <c r="D31" s="28">
        <v>924.51</v>
      </c>
      <c r="E31" s="27">
        <f t="shared" si="4"/>
        <v>92.450999999999993</v>
      </c>
      <c r="F31" s="21"/>
      <c r="G31" s="21"/>
      <c r="H31" s="21"/>
      <c r="I31" s="20"/>
      <c r="J31" s="21"/>
      <c r="K31" s="21"/>
      <c r="L31" s="22"/>
    </row>
    <row r="32" spans="1:12" ht="52.5" customHeight="1">
      <c r="A32" s="24">
        <v>18010200</v>
      </c>
      <c r="B32" s="31" t="s">
        <v>69</v>
      </c>
      <c r="C32" s="28">
        <v>138000</v>
      </c>
      <c r="D32" s="28">
        <v>207744.2</v>
      </c>
      <c r="E32" s="27">
        <f t="shared" si="4"/>
        <v>150.53927536231885</v>
      </c>
      <c r="F32" s="28"/>
      <c r="G32" s="28"/>
      <c r="H32" s="26"/>
      <c r="I32" s="27">
        <f t="shared" si="1"/>
        <v>0</v>
      </c>
      <c r="J32" s="28">
        <f t="shared" si="5"/>
        <v>138000</v>
      </c>
      <c r="K32" s="28">
        <f>D32+H32</f>
        <v>207744.2</v>
      </c>
      <c r="L32" s="29">
        <f t="shared" si="2"/>
        <v>150.53927536231885</v>
      </c>
    </row>
    <row r="33" spans="1:12" ht="51">
      <c r="A33" s="24">
        <v>18010300</v>
      </c>
      <c r="B33" s="31" t="s">
        <v>70</v>
      </c>
      <c r="C33" s="26">
        <v>380000</v>
      </c>
      <c r="D33" s="26">
        <v>670687.53</v>
      </c>
      <c r="E33" s="27">
        <f t="shared" si="4"/>
        <v>176.49671842105263</v>
      </c>
      <c r="F33" s="21"/>
      <c r="G33" s="21"/>
      <c r="H33" s="21"/>
      <c r="I33" s="20">
        <f t="shared" si="1"/>
        <v>0</v>
      </c>
      <c r="J33" s="28">
        <f t="shared" si="5"/>
        <v>380000</v>
      </c>
      <c r="K33" s="28">
        <f>D33+H33</f>
        <v>670687.53</v>
      </c>
      <c r="L33" s="22">
        <f t="shared" si="2"/>
        <v>176.49671842105263</v>
      </c>
    </row>
    <row r="34" spans="1:12" s="2" customFormat="1" ht="53.25" customHeight="1">
      <c r="A34" s="24">
        <v>18010400</v>
      </c>
      <c r="B34" s="31" t="s">
        <v>71</v>
      </c>
      <c r="C34" s="26">
        <v>87600</v>
      </c>
      <c r="D34" s="26">
        <v>76369.259999999995</v>
      </c>
      <c r="E34" s="27">
        <f t="shared" si="4"/>
        <v>87.179520547945202</v>
      </c>
      <c r="F34" s="19"/>
      <c r="G34" s="19">
        <f>SUM(G35:G37)</f>
        <v>0</v>
      </c>
      <c r="H34" s="19">
        <f>SUM(H35:H37)</f>
        <v>0</v>
      </c>
      <c r="I34" s="20">
        <f t="shared" si="1"/>
        <v>0</v>
      </c>
      <c r="J34" s="28">
        <f t="shared" si="5"/>
        <v>87600</v>
      </c>
      <c r="K34" s="28">
        <f>D34+H34</f>
        <v>76369.259999999995</v>
      </c>
      <c r="L34" s="29">
        <f t="shared" si="2"/>
        <v>87.179520547945202</v>
      </c>
    </row>
    <row r="35" spans="1:12" s="2" customFormat="1" ht="14.45" customHeight="1">
      <c r="A35" s="24">
        <v>18010500</v>
      </c>
      <c r="B35" s="31" t="s">
        <v>72</v>
      </c>
      <c r="C35" s="26">
        <v>498000</v>
      </c>
      <c r="D35" s="26">
        <v>650236.31999999995</v>
      </c>
      <c r="E35" s="27">
        <f t="shared" si="4"/>
        <v>130.5695421686747</v>
      </c>
      <c r="F35" s="28"/>
      <c r="G35" s="28"/>
      <c r="H35" s="28"/>
      <c r="I35" s="27">
        <f t="shared" si="1"/>
        <v>0</v>
      </c>
      <c r="J35" s="28">
        <f t="shared" si="5"/>
        <v>498000</v>
      </c>
      <c r="K35" s="28">
        <f>D35+H35</f>
        <v>650236.31999999995</v>
      </c>
      <c r="L35" s="29">
        <f t="shared" si="2"/>
        <v>130.5695421686747</v>
      </c>
    </row>
    <row r="36" spans="1:12" ht="14.45" customHeight="1">
      <c r="A36" s="24">
        <v>18010600</v>
      </c>
      <c r="B36" s="31" t="s">
        <v>73</v>
      </c>
      <c r="C36" s="26">
        <v>146500</v>
      </c>
      <c r="D36" s="26">
        <v>41150.31</v>
      </c>
      <c r="E36" s="27">
        <f t="shared" si="4"/>
        <v>28.088948805460749</v>
      </c>
      <c r="F36" s="28"/>
      <c r="G36" s="28"/>
      <c r="H36" s="28"/>
      <c r="I36" s="27">
        <f t="shared" si="1"/>
        <v>0</v>
      </c>
      <c r="J36" s="28">
        <f t="shared" si="5"/>
        <v>146500</v>
      </c>
      <c r="K36" s="28">
        <f t="shared" si="5"/>
        <v>41150.31</v>
      </c>
      <c r="L36" s="29">
        <f t="shared" si="2"/>
        <v>28.088948805460749</v>
      </c>
    </row>
    <row r="37" spans="1:12" ht="16.899999999999999" customHeight="1">
      <c r="A37" s="24">
        <v>18010700</v>
      </c>
      <c r="B37" s="31" t="s">
        <v>74</v>
      </c>
      <c r="C37" s="26">
        <v>893500</v>
      </c>
      <c r="D37" s="26">
        <v>904246.41</v>
      </c>
      <c r="E37" s="27">
        <f t="shared" si="4"/>
        <v>101.20273195299386</v>
      </c>
      <c r="F37" s="28"/>
      <c r="G37" s="28"/>
      <c r="H37" s="28"/>
      <c r="I37" s="27">
        <f t="shared" si="1"/>
        <v>0</v>
      </c>
      <c r="J37" s="28">
        <f t="shared" si="5"/>
        <v>893500</v>
      </c>
      <c r="K37" s="28">
        <f t="shared" si="5"/>
        <v>904246.41</v>
      </c>
      <c r="L37" s="29">
        <f t="shared" si="2"/>
        <v>101.20273195299386</v>
      </c>
    </row>
    <row r="38" spans="1:12">
      <c r="A38" s="24">
        <v>18010900</v>
      </c>
      <c r="B38" s="31" t="s">
        <v>75</v>
      </c>
      <c r="C38" s="26">
        <v>352000</v>
      </c>
      <c r="D38" s="26">
        <v>215722.38</v>
      </c>
      <c r="E38" s="27">
        <f>D38/C38*100</f>
        <v>61.284767045454544</v>
      </c>
      <c r="F38" s="26"/>
      <c r="G38" s="26">
        <f>SUM(G39:G39)</f>
        <v>0</v>
      </c>
      <c r="H38" s="26">
        <f>SUM(H39:H39)</f>
        <v>0</v>
      </c>
      <c r="I38" s="27">
        <f t="shared" si="1"/>
        <v>0</v>
      </c>
      <c r="J38" s="28">
        <f t="shared" si="5"/>
        <v>352000</v>
      </c>
      <c r="K38" s="28">
        <f t="shared" si="5"/>
        <v>215722.38</v>
      </c>
      <c r="L38" s="29">
        <f t="shared" si="2"/>
        <v>61.284767045454544</v>
      </c>
    </row>
    <row r="39" spans="1:12" hidden="1">
      <c r="A39" s="17">
        <v>18030000</v>
      </c>
      <c r="B39" s="23" t="s">
        <v>76</v>
      </c>
      <c r="C39" s="19"/>
      <c r="D39" s="19"/>
      <c r="E39" s="27"/>
      <c r="F39" s="28">
        <f>F40</f>
        <v>0</v>
      </c>
      <c r="G39" s="28">
        <f>G40</f>
        <v>0</v>
      </c>
      <c r="H39" s="28">
        <f>H40</f>
        <v>0</v>
      </c>
      <c r="I39" s="27">
        <f t="shared" si="1"/>
        <v>0</v>
      </c>
      <c r="J39" s="21">
        <f t="shared" si="5"/>
        <v>0</v>
      </c>
      <c r="K39" s="21">
        <f t="shared" si="5"/>
        <v>0</v>
      </c>
      <c r="L39" s="22">
        <f t="shared" si="2"/>
        <v>0</v>
      </c>
    </row>
    <row r="40" spans="1:12" s="2" customFormat="1" ht="16.899999999999999" customHeight="1">
      <c r="A40" s="24">
        <v>18011000</v>
      </c>
      <c r="B40" s="31" t="s">
        <v>169</v>
      </c>
      <c r="C40" s="28"/>
      <c r="D40" s="28">
        <v>50000</v>
      </c>
      <c r="E40" s="20"/>
      <c r="F40" s="21"/>
      <c r="G40" s="21"/>
      <c r="H40" s="21"/>
      <c r="I40" s="20">
        <f t="shared" si="1"/>
        <v>0</v>
      </c>
      <c r="J40" s="28">
        <f>C40+G40</f>
        <v>0</v>
      </c>
      <c r="K40" s="28">
        <f t="shared" si="5"/>
        <v>50000</v>
      </c>
      <c r="L40" s="29">
        <f t="shared" si="2"/>
        <v>0</v>
      </c>
    </row>
    <row r="41" spans="1:12" s="2" customFormat="1" ht="17.45" customHeight="1">
      <c r="A41" s="17">
        <v>18050000</v>
      </c>
      <c r="B41" s="23" t="s">
        <v>77</v>
      </c>
      <c r="C41" s="21">
        <f>SUM(C42:C44)</f>
        <v>11458900</v>
      </c>
      <c r="D41" s="21">
        <f>SUM(D42:D44)</f>
        <v>12447011.380000001</v>
      </c>
      <c r="E41" s="20">
        <f t="shared" ref="E41:E97" si="6">IF(C41=0,0,D41/C41*100)</f>
        <v>108.62309104713368</v>
      </c>
      <c r="F41" s="21"/>
      <c r="G41" s="21"/>
      <c r="H41" s="21"/>
      <c r="I41" s="20">
        <f t="shared" si="1"/>
        <v>0</v>
      </c>
      <c r="J41" s="21">
        <f t="shared" ref="J41:K44" si="7">C41+G41</f>
        <v>11458900</v>
      </c>
      <c r="K41" s="21">
        <f t="shared" si="7"/>
        <v>12447011.380000001</v>
      </c>
      <c r="L41" s="22">
        <f t="shared" si="2"/>
        <v>108.62309104713368</v>
      </c>
    </row>
    <row r="42" spans="1:12" s="2" customFormat="1" ht="18" customHeight="1">
      <c r="A42" s="24">
        <v>18050300</v>
      </c>
      <c r="B42" s="31" t="s">
        <v>78</v>
      </c>
      <c r="C42" s="28">
        <v>190000</v>
      </c>
      <c r="D42" s="28">
        <v>221769.73</v>
      </c>
      <c r="E42" s="27">
        <f t="shared" si="6"/>
        <v>116.72091052631579</v>
      </c>
      <c r="F42" s="26"/>
      <c r="G42" s="26"/>
      <c r="H42" s="26"/>
      <c r="I42" s="27">
        <f t="shared" si="1"/>
        <v>0</v>
      </c>
      <c r="J42" s="28">
        <f t="shared" si="7"/>
        <v>190000</v>
      </c>
      <c r="K42" s="28">
        <f t="shared" si="7"/>
        <v>221769.73</v>
      </c>
      <c r="L42" s="29">
        <f t="shared" si="2"/>
        <v>116.72091052631579</v>
      </c>
    </row>
    <row r="43" spans="1:12" ht="18.75" customHeight="1">
      <c r="A43" s="24">
        <v>18050400</v>
      </c>
      <c r="B43" s="31" t="s">
        <v>79</v>
      </c>
      <c r="C43" s="28">
        <v>11253900</v>
      </c>
      <c r="D43" s="28">
        <v>12167164.48</v>
      </c>
      <c r="E43" s="27">
        <f t="shared" si="6"/>
        <v>108.11509325655994</v>
      </c>
      <c r="F43" s="26"/>
      <c r="G43" s="26"/>
      <c r="H43" s="26"/>
      <c r="I43" s="27">
        <f t="shared" si="1"/>
        <v>0</v>
      </c>
      <c r="J43" s="28">
        <f t="shared" si="7"/>
        <v>11253900</v>
      </c>
      <c r="K43" s="28">
        <f t="shared" si="7"/>
        <v>12167164.48</v>
      </c>
      <c r="L43" s="29">
        <f t="shared" si="2"/>
        <v>108.11509325655994</v>
      </c>
    </row>
    <row r="44" spans="1:12" s="2" customFormat="1" ht="59.25" customHeight="1">
      <c r="A44" s="24">
        <v>18050500</v>
      </c>
      <c r="B44" s="31" t="s">
        <v>80</v>
      </c>
      <c r="C44" s="28">
        <v>15000</v>
      </c>
      <c r="D44" s="28">
        <v>58077.17</v>
      </c>
      <c r="E44" s="27">
        <f t="shared" si="6"/>
        <v>387.18113333333332</v>
      </c>
      <c r="F44" s="26"/>
      <c r="G44" s="26"/>
      <c r="H44" s="26"/>
      <c r="I44" s="27">
        <f t="shared" si="1"/>
        <v>0</v>
      </c>
      <c r="J44" s="28">
        <f t="shared" si="7"/>
        <v>15000</v>
      </c>
      <c r="K44" s="28">
        <f>D44+H44</f>
        <v>58077.17</v>
      </c>
      <c r="L44" s="29">
        <f t="shared" si="2"/>
        <v>387.18113333333332</v>
      </c>
    </row>
    <row r="45" spans="1:12" s="2" customFormat="1" ht="18" customHeight="1">
      <c r="A45" s="33">
        <v>19000000</v>
      </c>
      <c r="B45" s="23" t="s">
        <v>32</v>
      </c>
      <c r="C45" s="21"/>
      <c r="D45" s="21"/>
      <c r="E45" s="20">
        <f t="shared" si="6"/>
        <v>0</v>
      </c>
      <c r="F45" s="21">
        <f>SUM(F46)</f>
        <v>5200</v>
      </c>
      <c r="G45" s="21">
        <f>SUM(G46)</f>
        <v>5200</v>
      </c>
      <c r="H45" s="21">
        <f>SUM(H46)</f>
        <v>9886.2899999999991</v>
      </c>
      <c r="I45" s="20">
        <f t="shared" si="1"/>
        <v>190.12096153846153</v>
      </c>
      <c r="J45" s="21">
        <f>SUM(J46)</f>
        <v>5200</v>
      </c>
      <c r="K45" s="21">
        <f>SUM(K46)</f>
        <v>9886.2899999999991</v>
      </c>
      <c r="L45" s="22">
        <f t="shared" si="2"/>
        <v>190.12096153846153</v>
      </c>
    </row>
    <row r="46" spans="1:12" s="2" customFormat="1" ht="21" customHeight="1">
      <c r="A46" s="33">
        <v>19010000</v>
      </c>
      <c r="B46" s="23" t="s">
        <v>33</v>
      </c>
      <c r="C46" s="21"/>
      <c r="D46" s="21"/>
      <c r="E46" s="20">
        <f t="shared" si="6"/>
        <v>0</v>
      </c>
      <c r="F46" s="21">
        <f>F47+F48</f>
        <v>5200</v>
      </c>
      <c r="G46" s="21">
        <f>G47+G48</f>
        <v>5200</v>
      </c>
      <c r="H46" s="21">
        <f>H47+H48</f>
        <v>9886.2899999999991</v>
      </c>
      <c r="I46" s="20">
        <f t="shared" si="1"/>
        <v>190.12096153846153</v>
      </c>
      <c r="J46" s="21">
        <f>C46+G46</f>
        <v>5200</v>
      </c>
      <c r="K46" s="21">
        <f>D46+H46</f>
        <v>9886.2899999999991</v>
      </c>
      <c r="L46" s="22">
        <f t="shared" si="2"/>
        <v>190.12096153846153</v>
      </c>
    </row>
    <row r="47" spans="1:12" s="2" customFormat="1" ht="64.5" customHeight="1">
      <c r="A47" s="34">
        <v>19010100</v>
      </c>
      <c r="B47" s="12" t="s">
        <v>34</v>
      </c>
      <c r="C47" s="28"/>
      <c r="D47" s="28"/>
      <c r="E47" s="27">
        <f t="shared" si="6"/>
        <v>0</v>
      </c>
      <c r="F47" s="28">
        <v>5200</v>
      </c>
      <c r="G47" s="28">
        <v>5200</v>
      </c>
      <c r="H47" s="26">
        <v>8959.9599999999991</v>
      </c>
      <c r="I47" s="27">
        <f t="shared" si="1"/>
        <v>172.30692307692306</v>
      </c>
      <c r="J47" s="28">
        <f>C47+G47</f>
        <v>5200</v>
      </c>
      <c r="K47" s="28">
        <f>D47+H47</f>
        <v>8959.9599999999991</v>
      </c>
      <c r="L47" s="29">
        <f t="shared" si="2"/>
        <v>172.30692307692306</v>
      </c>
    </row>
    <row r="48" spans="1:12" s="2" customFormat="1" ht="49.5" customHeight="1">
      <c r="A48" s="34">
        <v>19010300</v>
      </c>
      <c r="B48" s="12" t="s">
        <v>81</v>
      </c>
      <c r="C48" s="26"/>
      <c r="D48" s="26"/>
      <c r="E48" s="27">
        <f t="shared" si="6"/>
        <v>0</v>
      </c>
      <c r="F48" s="19"/>
      <c r="G48" s="19"/>
      <c r="H48" s="26">
        <v>926.33</v>
      </c>
      <c r="I48" s="20">
        <f t="shared" si="1"/>
        <v>0</v>
      </c>
      <c r="J48" s="19"/>
      <c r="K48" s="28">
        <f>D48+H48</f>
        <v>926.33</v>
      </c>
      <c r="L48" s="22">
        <f t="shared" si="2"/>
        <v>0</v>
      </c>
    </row>
    <row r="49" spans="1:12">
      <c r="A49" s="17">
        <v>20000000</v>
      </c>
      <c r="B49" s="18" t="s">
        <v>10</v>
      </c>
      <c r="C49" s="19">
        <f>C50+C55+C64</f>
        <v>490100</v>
      </c>
      <c r="D49" s="19">
        <f>D50+D55+D64+D63</f>
        <v>781226.70000000007</v>
      </c>
      <c r="E49" s="20">
        <f t="shared" si="6"/>
        <v>159.40148949194045</v>
      </c>
      <c r="F49" s="19">
        <f>F50+F68</f>
        <v>3230000</v>
      </c>
      <c r="G49" s="19">
        <f>G50+G68</f>
        <v>7005617</v>
      </c>
      <c r="H49" s="19">
        <f>H50+H68+H64</f>
        <v>6723426.1399999997</v>
      </c>
      <c r="I49" s="20">
        <f t="shared" si="1"/>
        <v>95.971934235057375</v>
      </c>
      <c r="J49" s="21">
        <f>C49+G49</f>
        <v>7495717</v>
      </c>
      <c r="K49" s="21">
        <f>D49+H49</f>
        <v>7504652.8399999999</v>
      </c>
      <c r="L49" s="22">
        <f t="shared" si="2"/>
        <v>100.1192126116821</v>
      </c>
    </row>
    <row r="50" spans="1:12" ht="25.5">
      <c r="A50" s="17">
        <v>21000000</v>
      </c>
      <c r="B50" s="18" t="s">
        <v>82</v>
      </c>
      <c r="C50" s="19">
        <f>C51</f>
        <v>50000</v>
      </c>
      <c r="D50" s="19">
        <f>D51</f>
        <v>161972.12</v>
      </c>
      <c r="E50" s="20">
        <f t="shared" si="6"/>
        <v>323.94423999999998</v>
      </c>
      <c r="F50" s="19">
        <f>F51</f>
        <v>0</v>
      </c>
      <c r="G50" s="19">
        <f>G51</f>
        <v>0</v>
      </c>
      <c r="H50" s="19">
        <f>H54</f>
        <v>0</v>
      </c>
      <c r="I50" s="20">
        <f t="shared" si="1"/>
        <v>0</v>
      </c>
      <c r="J50" s="21">
        <f>C50+G50</f>
        <v>50000</v>
      </c>
      <c r="K50" s="21">
        <f>D50+H50</f>
        <v>161972.12</v>
      </c>
      <c r="L50" s="22">
        <f t="shared" si="2"/>
        <v>323.94423999999998</v>
      </c>
    </row>
    <row r="51" spans="1:12">
      <c r="A51" s="17">
        <v>21080000</v>
      </c>
      <c r="B51" s="18" t="s">
        <v>83</v>
      </c>
      <c r="C51" s="19">
        <f>C52+C53</f>
        <v>50000</v>
      </c>
      <c r="D51" s="19">
        <f>D52+D53</f>
        <v>161972.12</v>
      </c>
      <c r="E51" s="20">
        <f t="shared" si="6"/>
        <v>323.94423999999998</v>
      </c>
      <c r="F51" s="21"/>
      <c r="G51" s="21"/>
      <c r="H51" s="21"/>
      <c r="I51" s="20">
        <f t="shared" si="1"/>
        <v>0</v>
      </c>
      <c r="J51" s="21">
        <f t="shared" ref="J51:K53" si="8">C51+G51</f>
        <v>50000</v>
      </c>
      <c r="K51" s="21">
        <f t="shared" si="8"/>
        <v>161972.12</v>
      </c>
      <c r="L51" s="22">
        <f t="shared" si="2"/>
        <v>323.94423999999998</v>
      </c>
    </row>
    <row r="52" spans="1:12" ht="15" customHeight="1">
      <c r="A52" s="24">
        <v>21081100</v>
      </c>
      <c r="B52" s="25" t="s">
        <v>84</v>
      </c>
      <c r="C52" s="26">
        <v>40000</v>
      </c>
      <c r="D52" s="26">
        <v>60172.12</v>
      </c>
      <c r="E52" s="27">
        <f t="shared" si="6"/>
        <v>150.43030000000002</v>
      </c>
      <c r="F52" s="28"/>
      <c r="G52" s="28"/>
      <c r="H52" s="28"/>
      <c r="I52" s="27">
        <f t="shared" si="1"/>
        <v>0</v>
      </c>
      <c r="J52" s="28">
        <f t="shared" si="8"/>
        <v>40000</v>
      </c>
      <c r="K52" s="28">
        <f t="shared" si="8"/>
        <v>60172.12</v>
      </c>
      <c r="L52" s="29">
        <f t="shared" si="2"/>
        <v>150.43030000000002</v>
      </c>
    </row>
    <row r="53" spans="1:12" ht="46.5" customHeight="1">
      <c r="A53" s="24">
        <v>21081500</v>
      </c>
      <c r="B53" s="25" t="s">
        <v>85</v>
      </c>
      <c r="C53" s="28">
        <v>10000</v>
      </c>
      <c r="D53" s="28">
        <v>101800</v>
      </c>
      <c r="E53" s="20">
        <f t="shared" si="6"/>
        <v>1018</v>
      </c>
      <c r="F53" s="19"/>
      <c r="G53" s="19"/>
      <c r="H53" s="19"/>
      <c r="I53" s="20">
        <f t="shared" si="1"/>
        <v>0</v>
      </c>
      <c r="J53" s="21">
        <f t="shared" si="8"/>
        <v>10000</v>
      </c>
      <c r="K53" s="28">
        <f t="shared" si="8"/>
        <v>101800</v>
      </c>
      <c r="L53" s="22">
        <f t="shared" si="2"/>
        <v>1018</v>
      </c>
    </row>
    <row r="54" spans="1:12" ht="38.25" hidden="1">
      <c r="A54" s="35">
        <v>21110000</v>
      </c>
      <c r="B54" s="11" t="s">
        <v>35</v>
      </c>
      <c r="C54" s="19"/>
      <c r="D54" s="19"/>
      <c r="E54" s="20">
        <f t="shared" si="6"/>
        <v>0</v>
      </c>
      <c r="F54" s="19"/>
      <c r="G54" s="19"/>
      <c r="H54" s="36"/>
      <c r="I54" s="20">
        <f t="shared" si="1"/>
        <v>0</v>
      </c>
      <c r="J54" s="19">
        <f>C54+F54</f>
        <v>0</v>
      </c>
      <c r="K54" s="26">
        <f>D54+H54</f>
        <v>0</v>
      </c>
      <c r="L54" s="22">
        <f t="shared" si="2"/>
        <v>0</v>
      </c>
    </row>
    <row r="55" spans="1:12" ht="31.15" customHeight="1">
      <c r="A55" s="17">
        <v>22000000</v>
      </c>
      <c r="B55" s="18" t="s">
        <v>86</v>
      </c>
      <c r="C55" s="19">
        <f>C56+C61</f>
        <v>155100</v>
      </c>
      <c r="D55" s="19">
        <f>D56+D61</f>
        <v>322879.28999999998</v>
      </c>
      <c r="E55" s="20">
        <f t="shared" si="6"/>
        <v>208.17491295938103</v>
      </c>
      <c r="F55" s="19">
        <f>SUM(F56:F58)</f>
        <v>0</v>
      </c>
      <c r="G55" s="19">
        <f>SUM(G56:G58)</f>
        <v>0</v>
      </c>
      <c r="H55" s="19">
        <f>SUM(H56:H58)</f>
        <v>0</v>
      </c>
      <c r="I55" s="20">
        <f t="shared" si="1"/>
        <v>0</v>
      </c>
      <c r="J55" s="19">
        <f>C55+F55</f>
        <v>155100</v>
      </c>
      <c r="K55" s="19">
        <f>D55+G55</f>
        <v>322879.28999999998</v>
      </c>
      <c r="L55" s="22">
        <f t="shared" si="2"/>
        <v>208.17491295938103</v>
      </c>
    </row>
    <row r="56" spans="1:12">
      <c r="A56" s="17">
        <v>22010000</v>
      </c>
      <c r="B56" s="18" t="s">
        <v>11</v>
      </c>
      <c r="C56" s="19">
        <f>C58+C57+C59+C60</f>
        <v>155000</v>
      </c>
      <c r="D56" s="19">
        <f>D58+D57+D59+D60</f>
        <v>320196.47999999998</v>
      </c>
      <c r="E56" s="20">
        <f t="shared" si="6"/>
        <v>206.5783741935484</v>
      </c>
      <c r="F56" s="21"/>
      <c r="G56" s="21"/>
      <c r="H56" s="21"/>
      <c r="I56" s="20">
        <f t="shared" si="1"/>
        <v>0</v>
      </c>
      <c r="J56" s="21">
        <f>C56+G56</f>
        <v>155000</v>
      </c>
      <c r="K56" s="21">
        <f>D56+H56</f>
        <v>320196.47999999998</v>
      </c>
      <c r="L56" s="22">
        <f t="shared" si="2"/>
        <v>206.5783741935484</v>
      </c>
    </row>
    <row r="57" spans="1:12" ht="39.75" customHeight="1">
      <c r="A57" s="24">
        <v>22010300</v>
      </c>
      <c r="B57" s="73" t="s">
        <v>183</v>
      </c>
      <c r="C57" s="26">
        <v>35000</v>
      </c>
      <c r="D57" s="26">
        <v>37380</v>
      </c>
      <c r="E57" s="27">
        <f t="shared" si="6"/>
        <v>106.80000000000001</v>
      </c>
      <c r="F57" s="21"/>
      <c r="G57" s="21"/>
      <c r="H57" s="21"/>
      <c r="I57" s="20"/>
      <c r="J57" s="21"/>
      <c r="K57" s="21"/>
      <c r="L57" s="22"/>
    </row>
    <row r="58" spans="1:12" ht="20.25" customHeight="1">
      <c r="A58" s="24">
        <v>22012500</v>
      </c>
      <c r="B58" s="37" t="s">
        <v>87</v>
      </c>
      <c r="C58" s="26">
        <v>18500</v>
      </c>
      <c r="D58" s="26">
        <v>131089.38</v>
      </c>
      <c r="E58" s="27">
        <f t="shared" si="6"/>
        <v>708.5912432432433</v>
      </c>
      <c r="F58" s="28"/>
      <c r="G58" s="28"/>
      <c r="H58" s="28"/>
      <c r="I58" s="27">
        <f t="shared" si="1"/>
        <v>0</v>
      </c>
      <c r="J58" s="28">
        <f>C58+G58</f>
        <v>18500</v>
      </c>
      <c r="K58" s="28">
        <f>D58+H58</f>
        <v>131089.38</v>
      </c>
      <c r="L58" s="29">
        <f t="shared" si="2"/>
        <v>708.5912432432433</v>
      </c>
    </row>
    <row r="59" spans="1:12" ht="22.5" customHeight="1">
      <c r="A59" s="24">
        <v>22012600</v>
      </c>
      <c r="B59" s="37" t="s">
        <v>184</v>
      </c>
      <c r="C59" s="26">
        <v>100000</v>
      </c>
      <c r="D59" s="26">
        <v>147437.1</v>
      </c>
      <c r="E59" s="27">
        <f t="shared" si="6"/>
        <v>147.43710000000002</v>
      </c>
      <c r="F59" s="28"/>
      <c r="G59" s="28"/>
      <c r="H59" s="28"/>
      <c r="I59" s="27"/>
      <c r="J59" s="28"/>
      <c r="K59" s="28"/>
      <c r="L59" s="29"/>
    </row>
    <row r="60" spans="1:12" ht="76.5">
      <c r="A60" s="24">
        <v>22012900</v>
      </c>
      <c r="B60" s="73" t="s">
        <v>185</v>
      </c>
      <c r="C60" s="26">
        <v>1500</v>
      </c>
      <c r="D60" s="26">
        <v>4290</v>
      </c>
      <c r="E60" s="27">
        <f t="shared" si="6"/>
        <v>286</v>
      </c>
      <c r="F60" s="28"/>
      <c r="G60" s="28"/>
      <c r="H60" s="28"/>
      <c r="I60" s="27"/>
      <c r="J60" s="28"/>
      <c r="K60" s="28"/>
      <c r="L60" s="29"/>
    </row>
    <row r="61" spans="1:12" s="2" customFormat="1">
      <c r="A61" s="17">
        <v>22090000</v>
      </c>
      <c r="B61" s="23" t="s">
        <v>88</v>
      </c>
      <c r="C61" s="19">
        <f>C62</f>
        <v>100</v>
      </c>
      <c r="D61" s="19">
        <f t="shared" ref="D61:K61" si="9">D62</f>
        <v>2682.81</v>
      </c>
      <c r="E61" s="20">
        <f t="shared" si="6"/>
        <v>2682.81</v>
      </c>
      <c r="F61" s="19">
        <f t="shared" si="9"/>
        <v>0</v>
      </c>
      <c r="G61" s="19">
        <f t="shared" si="9"/>
        <v>0</v>
      </c>
      <c r="H61" s="19">
        <f t="shared" si="9"/>
        <v>0</v>
      </c>
      <c r="I61" s="20">
        <f t="shared" si="1"/>
        <v>0</v>
      </c>
      <c r="J61" s="19">
        <f t="shared" si="9"/>
        <v>100</v>
      </c>
      <c r="K61" s="19">
        <f t="shared" si="9"/>
        <v>2682.81</v>
      </c>
      <c r="L61" s="22">
        <f t="shared" si="2"/>
        <v>2682.81</v>
      </c>
    </row>
    <row r="62" spans="1:12" ht="25.5">
      <c r="A62" s="24">
        <v>22090100</v>
      </c>
      <c r="B62" s="38" t="s">
        <v>89</v>
      </c>
      <c r="C62" s="26">
        <v>100</v>
      </c>
      <c r="D62" s="26">
        <v>2682.81</v>
      </c>
      <c r="E62" s="27">
        <f t="shared" si="6"/>
        <v>2682.81</v>
      </c>
      <c r="F62" s="28"/>
      <c r="G62" s="28"/>
      <c r="H62" s="28"/>
      <c r="I62" s="27">
        <f t="shared" si="1"/>
        <v>0</v>
      </c>
      <c r="J62" s="28">
        <f>C62+G62</f>
        <v>100</v>
      </c>
      <c r="K62" s="28">
        <f>D62+H62</f>
        <v>2682.81</v>
      </c>
      <c r="L62" s="29">
        <f t="shared" si="2"/>
        <v>2682.81</v>
      </c>
    </row>
    <row r="63" spans="1:12">
      <c r="A63" s="24">
        <v>22130000</v>
      </c>
      <c r="B63" s="38" t="s">
        <v>206</v>
      </c>
      <c r="C63" s="26"/>
      <c r="D63" s="26">
        <v>15079.64</v>
      </c>
      <c r="E63" s="27"/>
      <c r="F63" s="28"/>
      <c r="G63" s="28"/>
      <c r="H63" s="28"/>
      <c r="I63" s="27"/>
      <c r="J63" s="28"/>
      <c r="K63" s="28"/>
      <c r="L63" s="29"/>
    </row>
    <row r="64" spans="1:12" s="2" customFormat="1">
      <c r="A64" s="17">
        <v>24000000</v>
      </c>
      <c r="B64" s="23" t="s">
        <v>149</v>
      </c>
      <c r="C64" s="19">
        <f>C65</f>
        <v>285000</v>
      </c>
      <c r="D64" s="21">
        <f>D65</f>
        <v>281295.65000000002</v>
      </c>
      <c r="E64" s="20">
        <f t="shared" si="6"/>
        <v>98.700228070175442</v>
      </c>
      <c r="F64" s="21"/>
      <c r="G64" s="21"/>
      <c r="H64" s="21">
        <f>H65</f>
        <v>0</v>
      </c>
      <c r="I64" s="20">
        <f t="shared" si="1"/>
        <v>0</v>
      </c>
      <c r="J64" s="21">
        <f>C64+G64</f>
        <v>285000</v>
      </c>
      <c r="K64" s="21">
        <f>D64+H64</f>
        <v>281295.65000000002</v>
      </c>
      <c r="L64" s="22">
        <f t="shared" si="2"/>
        <v>98.700228070175442</v>
      </c>
    </row>
    <row r="65" spans="1:12" s="2" customFormat="1">
      <c r="A65" s="17">
        <v>24060000</v>
      </c>
      <c r="B65" s="18" t="s">
        <v>12</v>
      </c>
      <c r="C65" s="19">
        <f>C66</f>
        <v>285000</v>
      </c>
      <c r="D65" s="19">
        <f>D66</f>
        <v>281295.65000000002</v>
      </c>
      <c r="E65" s="20">
        <f t="shared" si="6"/>
        <v>98.700228070175442</v>
      </c>
      <c r="F65" s="19"/>
      <c r="G65" s="19"/>
      <c r="H65" s="19">
        <f>H66+H67</f>
        <v>0</v>
      </c>
      <c r="I65" s="20">
        <f t="shared" si="1"/>
        <v>0</v>
      </c>
      <c r="J65" s="19">
        <f>C65+F65</f>
        <v>285000</v>
      </c>
      <c r="K65" s="19">
        <f>D65+G65</f>
        <v>281295.65000000002</v>
      </c>
      <c r="L65" s="22">
        <f t="shared" si="2"/>
        <v>98.700228070175442</v>
      </c>
    </row>
    <row r="66" spans="1:12" s="2" customFormat="1">
      <c r="A66" s="24">
        <v>24060300</v>
      </c>
      <c r="B66" s="25" t="s">
        <v>83</v>
      </c>
      <c r="C66" s="26">
        <v>285000</v>
      </c>
      <c r="D66" s="26">
        <v>281295.65000000002</v>
      </c>
      <c r="E66" s="27">
        <f t="shared" si="6"/>
        <v>98.700228070175442</v>
      </c>
      <c r="F66" s="19"/>
      <c r="G66" s="19"/>
      <c r="H66" s="19"/>
      <c r="I66" s="20">
        <f t="shared" si="1"/>
        <v>0</v>
      </c>
      <c r="J66" s="26">
        <f>C66+F66</f>
        <v>285000</v>
      </c>
      <c r="K66" s="26">
        <f>D66+G66</f>
        <v>281295.65000000002</v>
      </c>
      <c r="L66" s="22">
        <f t="shared" si="2"/>
        <v>98.700228070175442</v>
      </c>
    </row>
    <row r="67" spans="1:12" s="2" customFormat="1" hidden="1">
      <c r="A67" s="24">
        <v>24062100</v>
      </c>
      <c r="B67" s="25"/>
      <c r="C67" s="26"/>
      <c r="D67" s="26"/>
      <c r="E67" s="27"/>
      <c r="F67" s="19"/>
      <c r="G67" s="19"/>
      <c r="H67" s="19"/>
      <c r="I67" s="20"/>
      <c r="J67" s="26"/>
      <c r="K67" s="26"/>
      <c r="L67" s="22"/>
    </row>
    <row r="68" spans="1:12">
      <c r="A68" s="17">
        <v>25000000</v>
      </c>
      <c r="B68" s="23" t="s">
        <v>90</v>
      </c>
      <c r="C68" s="21"/>
      <c r="D68" s="19"/>
      <c r="E68" s="20">
        <f t="shared" si="6"/>
        <v>0</v>
      </c>
      <c r="F68" s="21">
        <f>F69+F73</f>
        <v>3230000</v>
      </c>
      <c r="G68" s="21">
        <f>G69+G73</f>
        <v>7005617</v>
      </c>
      <c r="H68" s="21">
        <f>H69+H73</f>
        <v>6723426.1399999997</v>
      </c>
      <c r="I68" s="20">
        <f t="shared" si="1"/>
        <v>95.971934235057375</v>
      </c>
      <c r="J68" s="21">
        <f t="shared" ref="J68:K80" si="10">C68+G68</f>
        <v>7005617</v>
      </c>
      <c r="K68" s="21">
        <f t="shared" si="10"/>
        <v>6723426.1399999997</v>
      </c>
      <c r="L68" s="22">
        <f t="shared" si="2"/>
        <v>95.971934235057375</v>
      </c>
    </row>
    <row r="69" spans="1:12" ht="38.25">
      <c r="A69" s="17">
        <v>25010000</v>
      </c>
      <c r="B69" s="23" t="s">
        <v>91</v>
      </c>
      <c r="C69" s="21"/>
      <c r="D69" s="21"/>
      <c r="E69" s="20">
        <f t="shared" si="6"/>
        <v>0</v>
      </c>
      <c r="F69" s="19">
        <f>F70+F71</f>
        <v>3230000</v>
      </c>
      <c r="G69" s="19">
        <f>G70+G71</f>
        <v>3320225</v>
      </c>
      <c r="H69" s="19">
        <f>H70+H71+H72</f>
        <v>3141931.4499999997</v>
      </c>
      <c r="I69" s="20">
        <f t="shared" si="1"/>
        <v>94.630076274951236</v>
      </c>
      <c r="J69" s="21">
        <f t="shared" si="10"/>
        <v>3320225</v>
      </c>
      <c r="K69" s="21">
        <f t="shared" si="10"/>
        <v>3141931.4499999997</v>
      </c>
      <c r="L69" s="22">
        <f t="shared" si="2"/>
        <v>94.630076274951236</v>
      </c>
    </row>
    <row r="70" spans="1:12" s="2" customFormat="1" ht="25.5">
      <c r="A70" s="35">
        <v>25010100</v>
      </c>
      <c r="B70" s="12" t="s">
        <v>92</v>
      </c>
      <c r="C70" s="28"/>
      <c r="D70" s="28"/>
      <c r="E70" s="27">
        <f t="shared" si="6"/>
        <v>0</v>
      </c>
      <c r="F70" s="26">
        <v>3130000</v>
      </c>
      <c r="G70" s="26">
        <v>3220225</v>
      </c>
      <c r="H70" s="26">
        <v>2871720.71</v>
      </c>
      <c r="I70" s="27">
        <f t="shared" si="1"/>
        <v>89.177641624420659</v>
      </c>
      <c r="J70" s="28">
        <f t="shared" si="10"/>
        <v>3220225</v>
      </c>
      <c r="K70" s="28">
        <f t="shared" si="10"/>
        <v>2871720.71</v>
      </c>
      <c r="L70" s="29">
        <f t="shared" si="2"/>
        <v>89.177641624420659</v>
      </c>
    </row>
    <row r="71" spans="1:12" ht="41.45" customHeight="1">
      <c r="A71" s="35">
        <v>25010300</v>
      </c>
      <c r="B71" s="12" t="s">
        <v>93</v>
      </c>
      <c r="C71" s="21">
        <f>C73</f>
        <v>0</v>
      </c>
      <c r="D71" s="21">
        <f>D73</f>
        <v>0</v>
      </c>
      <c r="E71" s="20">
        <f t="shared" si="6"/>
        <v>0</v>
      </c>
      <c r="F71" s="28">
        <v>100000</v>
      </c>
      <c r="G71" s="28">
        <v>100000</v>
      </c>
      <c r="H71" s="28">
        <v>270103.42</v>
      </c>
      <c r="I71" s="27">
        <f t="shared" si="1"/>
        <v>270.10342000000003</v>
      </c>
      <c r="J71" s="28">
        <f t="shared" si="10"/>
        <v>100000</v>
      </c>
      <c r="K71" s="28">
        <f t="shared" si="10"/>
        <v>270103.42</v>
      </c>
      <c r="L71" s="29">
        <f t="shared" si="2"/>
        <v>270.10342000000003</v>
      </c>
    </row>
    <row r="72" spans="1:12" ht="27" customHeight="1">
      <c r="A72" s="35">
        <v>25010400</v>
      </c>
      <c r="B72" s="12" t="s">
        <v>187</v>
      </c>
      <c r="C72" s="21"/>
      <c r="D72" s="21"/>
      <c r="E72" s="20"/>
      <c r="F72" s="28"/>
      <c r="G72" s="28"/>
      <c r="H72" s="28">
        <v>107.32</v>
      </c>
      <c r="I72" s="27"/>
      <c r="J72" s="28"/>
      <c r="K72" s="28"/>
      <c r="L72" s="29"/>
    </row>
    <row r="73" spans="1:12" s="2" customFormat="1" ht="25.5">
      <c r="A73" s="17">
        <v>25020000</v>
      </c>
      <c r="B73" s="23" t="s">
        <v>13</v>
      </c>
      <c r="C73" s="21"/>
      <c r="D73" s="21"/>
      <c r="E73" s="20">
        <f t="shared" si="6"/>
        <v>0</v>
      </c>
      <c r="F73" s="19"/>
      <c r="G73" s="19">
        <f>G74+G75</f>
        <v>3685392</v>
      </c>
      <c r="H73" s="19">
        <f>H74+H75</f>
        <v>3581494.69</v>
      </c>
      <c r="I73" s="20">
        <f t="shared" si="1"/>
        <v>97.180834223333633</v>
      </c>
      <c r="J73" s="21">
        <f t="shared" si="10"/>
        <v>3685392</v>
      </c>
      <c r="K73" s="21">
        <f t="shared" si="10"/>
        <v>3581494.69</v>
      </c>
      <c r="L73" s="22">
        <f t="shared" si="2"/>
        <v>97.180834223333633</v>
      </c>
    </row>
    <row r="74" spans="1:12" s="2" customFormat="1" ht="30" customHeight="1">
      <c r="A74" s="24">
        <v>25020100</v>
      </c>
      <c r="B74" s="31" t="s">
        <v>94</v>
      </c>
      <c r="C74" s="21"/>
      <c r="D74" s="21"/>
      <c r="E74" s="20">
        <f t="shared" si="6"/>
        <v>0</v>
      </c>
      <c r="F74" s="28"/>
      <c r="G74" s="28">
        <v>2577776</v>
      </c>
      <c r="H74" s="28">
        <v>2577776</v>
      </c>
      <c r="I74" s="20">
        <f t="shared" si="1"/>
        <v>100</v>
      </c>
      <c r="J74" s="28">
        <f>C74+G74</f>
        <v>2577776</v>
      </c>
      <c r="K74" s="28">
        <f t="shared" si="10"/>
        <v>2577776</v>
      </c>
      <c r="L74" s="22">
        <f>IF(J74=0,0,K74/J74*100)</f>
        <v>100</v>
      </c>
    </row>
    <row r="75" spans="1:12" ht="77.25" customHeight="1">
      <c r="A75" s="35">
        <v>25020200</v>
      </c>
      <c r="B75" s="12" t="s">
        <v>95</v>
      </c>
      <c r="C75" s="21"/>
      <c r="D75" s="21"/>
      <c r="E75" s="20">
        <f t="shared" si="6"/>
        <v>0</v>
      </c>
      <c r="F75" s="21"/>
      <c r="G75" s="28">
        <v>1107616</v>
      </c>
      <c r="H75" s="28">
        <v>1003718.69</v>
      </c>
      <c r="I75" s="20">
        <f t="shared" si="1"/>
        <v>90.619735540114974</v>
      </c>
      <c r="J75" s="28">
        <f t="shared" si="10"/>
        <v>1107616</v>
      </c>
      <c r="K75" s="28">
        <f t="shared" si="10"/>
        <v>1003718.69</v>
      </c>
      <c r="L75" s="22">
        <f t="shared" si="2"/>
        <v>90.619735540114974</v>
      </c>
    </row>
    <row r="76" spans="1:12">
      <c r="A76" s="17">
        <v>30000000</v>
      </c>
      <c r="B76" s="18" t="s">
        <v>96</v>
      </c>
      <c r="C76" s="21"/>
      <c r="D76" s="21">
        <f>D77</f>
        <v>0</v>
      </c>
      <c r="E76" s="20">
        <f t="shared" si="6"/>
        <v>0</v>
      </c>
      <c r="F76" s="19">
        <f>F77</f>
        <v>110000</v>
      </c>
      <c r="G76" s="19">
        <f>G77</f>
        <v>110000</v>
      </c>
      <c r="H76" s="19">
        <f>H77</f>
        <v>534776.19999999995</v>
      </c>
      <c r="I76" s="20">
        <f t="shared" si="1"/>
        <v>486.16018181818174</v>
      </c>
      <c r="J76" s="21">
        <f t="shared" si="10"/>
        <v>110000</v>
      </c>
      <c r="K76" s="21">
        <f t="shared" si="10"/>
        <v>534776.19999999995</v>
      </c>
      <c r="L76" s="22">
        <f t="shared" si="2"/>
        <v>486.16018181818174</v>
      </c>
    </row>
    <row r="77" spans="1:12" ht="25.5">
      <c r="A77" s="39">
        <v>33000000</v>
      </c>
      <c r="B77" s="40" t="s">
        <v>97</v>
      </c>
      <c r="C77" s="21">
        <f>C78</f>
        <v>0</v>
      </c>
      <c r="D77" s="21">
        <f>D78</f>
        <v>0</v>
      </c>
      <c r="E77" s="20">
        <f t="shared" si="6"/>
        <v>0</v>
      </c>
      <c r="F77" s="21">
        <f t="shared" ref="F77:H78" si="11">F78</f>
        <v>110000</v>
      </c>
      <c r="G77" s="21">
        <f t="shared" si="11"/>
        <v>110000</v>
      </c>
      <c r="H77" s="21">
        <f t="shared" si="11"/>
        <v>534776.19999999995</v>
      </c>
      <c r="I77" s="20">
        <f t="shared" ref="I77:I97" si="12">IF(G77=0,0,H77/G77*100)</f>
        <v>486.16018181818174</v>
      </c>
      <c r="J77" s="21">
        <f t="shared" ref="J77:J96" si="13">C77+F77</f>
        <v>110000</v>
      </c>
      <c r="K77" s="21">
        <f t="shared" si="10"/>
        <v>534776.19999999995</v>
      </c>
      <c r="L77" s="22">
        <f t="shared" ref="L77:L97" si="14">IF(J77=0,0,K77/J77*100)</f>
        <v>486.16018181818174</v>
      </c>
    </row>
    <row r="78" spans="1:12">
      <c r="A78" s="39">
        <v>33010000</v>
      </c>
      <c r="B78" s="41" t="s">
        <v>98</v>
      </c>
      <c r="C78" s="21">
        <f>C79</f>
        <v>0</v>
      </c>
      <c r="D78" s="21">
        <f>D79</f>
        <v>0</v>
      </c>
      <c r="E78" s="20">
        <f t="shared" si="6"/>
        <v>0</v>
      </c>
      <c r="F78" s="21">
        <f t="shared" si="11"/>
        <v>110000</v>
      </c>
      <c r="G78" s="21">
        <f t="shared" si="11"/>
        <v>110000</v>
      </c>
      <c r="H78" s="21">
        <f t="shared" si="11"/>
        <v>534776.19999999995</v>
      </c>
      <c r="I78" s="20">
        <f t="shared" si="12"/>
        <v>486.16018181818174</v>
      </c>
      <c r="J78" s="21">
        <f t="shared" si="13"/>
        <v>110000</v>
      </c>
      <c r="K78" s="21">
        <f t="shared" si="10"/>
        <v>534776.19999999995</v>
      </c>
      <c r="L78" s="22">
        <f t="shared" si="14"/>
        <v>486.16018181818174</v>
      </c>
    </row>
    <row r="79" spans="1:12" s="2" customFormat="1" ht="69.599999999999994" customHeight="1">
      <c r="A79" s="35">
        <v>33010100</v>
      </c>
      <c r="B79" s="11" t="s">
        <v>99</v>
      </c>
      <c r="C79" s="28"/>
      <c r="D79" s="28"/>
      <c r="E79" s="27">
        <f t="shared" si="6"/>
        <v>0</v>
      </c>
      <c r="F79" s="26">
        <v>110000</v>
      </c>
      <c r="G79" s="26">
        <v>110000</v>
      </c>
      <c r="H79" s="26">
        <v>534776.19999999995</v>
      </c>
      <c r="I79" s="27">
        <f t="shared" si="12"/>
        <v>486.16018181818174</v>
      </c>
      <c r="J79" s="28">
        <f t="shared" si="13"/>
        <v>110000</v>
      </c>
      <c r="K79" s="28">
        <f t="shared" si="10"/>
        <v>534776.19999999995</v>
      </c>
      <c r="L79" s="29">
        <f t="shared" si="14"/>
        <v>486.16018181818174</v>
      </c>
    </row>
    <row r="80" spans="1:12" s="2" customFormat="1">
      <c r="A80" s="42"/>
      <c r="B80" s="43" t="s">
        <v>51</v>
      </c>
      <c r="C80" s="21">
        <f>C49+C10</f>
        <v>38746900</v>
      </c>
      <c r="D80" s="21">
        <f>D49+D10+D76</f>
        <v>41942813.489999995</v>
      </c>
      <c r="E80" s="20">
        <f t="shared" si="6"/>
        <v>108.24817853815401</v>
      </c>
      <c r="F80" s="21">
        <f>F49+F10+F77+F54</f>
        <v>3345200</v>
      </c>
      <c r="G80" s="21">
        <f>G49+G10+G77+G54</f>
        <v>7120817</v>
      </c>
      <c r="H80" s="21">
        <f>H49+H10+H77+H54</f>
        <v>7268088.6299999999</v>
      </c>
      <c r="I80" s="19">
        <f>H80/F80*100</f>
        <v>217.26918061700346</v>
      </c>
      <c r="J80" s="21">
        <f t="shared" si="13"/>
        <v>42092100</v>
      </c>
      <c r="K80" s="21">
        <f t="shared" si="10"/>
        <v>49210902.119999997</v>
      </c>
      <c r="L80" s="22">
        <f t="shared" si="14"/>
        <v>116.91244228727004</v>
      </c>
    </row>
    <row r="81" spans="1:12" s="2" customFormat="1">
      <c r="A81" s="42">
        <v>40000000</v>
      </c>
      <c r="B81" s="44" t="s">
        <v>36</v>
      </c>
      <c r="C81" s="19">
        <f>C82</f>
        <v>132007266</v>
      </c>
      <c r="D81" s="19">
        <f>D82</f>
        <v>132007266</v>
      </c>
      <c r="E81" s="20">
        <f t="shared" si="6"/>
        <v>100</v>
      </c>
      <c r="F81" s="19">
        <f>F82</f>
        <v>100000</v>
      </c>
      <c r="G81" s="19">
        <f>G82</f>
        <v>296100</v>
      </c>
      <c r="H81" s="19">
        <f>H82</f>
        <v>293100</v>
      </c>
      <c r="I81" s="19"/>
      <c r="J81" s="21">
        <f t="shared" si="13"/>
        <v>132107266</v>
      </c>
      <c r="K81" s="21">
        <f t="shared" ref="K81:K96" si="15">D81+H81</f>
        <v>132300366</v>
      </c>
      <c r="L81" s="22">
        <f t="shared" si="14"/>
        <v>100.14616909867773</v>
      </c>
    </row>
    <row r="82" spans="1:12" s="2" customFormat="1">
      <c r="A82" s="42">
        <v>41000000</v>
      </c>
      <c r="B82" s="44" t="s">
        <v>37</v>
      </c>
      <c r="C82" s="19">
        <f>C83+C87+C93+C89</f>
        <v>132007266</v>
      </c>
      <c r="D82" s="19">
        <f>D83+D87+D93+D89</f>
        <v>132007266</v>
      </c>
      <c r="E82" s="20">
        <f t="shared" si="6"/>
        <v>100</v>
      </c>
      <c r="F82" s="19">
        <f>F83+F87+F89+F93</f>
        <v>100000</v>
      </c>
      <c r="G82" s="19">
        <f>G83+G87+G89+G93</f>
        <v>296100</v>
      </c>
      <c r="H82" s="19">
        <f>H83+H87+H89+H93</f>
        <v>293100</v>
      </c>
      <c r="I82" s="19"/>
      <c r="J82" s="21">
        <f t="shared" si="13"/>
        <v>132107266</v>
      </c>
      <c r="K82" s="21">
        <f t="shared" si="15"/>
        <v>132300366</v>
      </c>
      <c r="L82" s="22">
        <f t="shared" si="14"/>
        <v>100.14616909867773</v>
      </c>
    </row>
    <row r="83" spans="1:12" ht="25.5">
      <c r="A83" s="42">
        <v>41020000</v>
      </c>
      <c r="B83" s="44" t="s">
        <v>38</v>
      </c>
      <c r="C83" s="19">
        <f>SUM(C85:C86)</f>
        <v>58187100</v>
      </c>
      <c r="D83" s="19">
        <f>SUM(D85:D86)</f>
        <v>58187100</v>
      </c>
      <c r="E83" s="20">
        <f t="shared" si="6"/>
        <v>100</v>
      </c>
      <c r="F83" s="19">
        <f>SUM(F85:F85)</f>
        <v>0</v>
      </c>
      <c r="G83" s="19">
        <f>SUM(G85:G85)</f>
        <v>0</v>
      </c>
      <c r="H83" s="19">
        <f>SUM(H85:H85)</f>
        <v>0</v>
      </c>
      <c r="I83" s="20">
        <f t="shared" si="12"/>
        <v>0</v>
      </c>
      <c r="J83" s="21">
        <f t="shared" si="13"/>
        <v>58187100</v>
      </c>
      <c r="K83" s="21">
        <f t="shared" si="15"/>
        <v>58187100</v>
      </c>
      <c r="L83" s="22">
        <f t="shared" si="14"/>
        <v>100</v>
      </c>
    </row>
    <row r="84" spans="1:12" hidden="1">
      <c r="A84" s="75"/>
      <c r="B84" s="44"/>
      <c r="C84" s="19"/>
      <c r="D84" s="19"/>
      <c r="E84" s="20"/>
      <c r="F84" s="19"/>
      <c r="G84" s="19"/>
      <c r="H84" s="19"/>
      <c r="I84" s="20"/>
      <c r="J84" s="21"/>
      <c r="K84" s="21"/>
      <c r="L84" s="22"/>
    </row>
    <row r="85" spans="1:12">
      <c r="A85" s="45">
        <v>41020100</v>
      </c>
      <c r="B85" s="46" t="s">
        <v>39</v>
      </c>
      <c r="C85" s="26">
        <v>58111700</v>
      </c>
      <c r="D85" s="26">
        <v>58111700</v>
      </c>
      <c r="E85" s="27">
        <f t="shared" si="6"/>
        <v>100</v>
      </c>
      <c r="F85" s="28"/>
      <c r="G85" s="28"/>
      <c r="H85" s="28"/>
      <c r="I85" s="27">
        <f t="shared" si="12"/>
        <v>0</v>
      </c>
      <c r="J85" s="28">
        <f t="shared" si="13"/>
        <v>58111700</v>
      </c>
      <c r="K85" s="28">
        <f t="shared" si="15"/>
        <v>58111700</v>
      </c>
      <c r="L85" s="29">
        <f t="shared" si="14"/>
        <v>100</v>
      </c>
    </row>
    <row r="86" spans="1:12">
      <c r="A86" s="45">
        <v>41021400</v>
      </c>
      <c r="B86" s="46" t="s">
        <v>194</v>
      </c>
      <c r="C86" s="26">
        <v>75400</v>
      </c>
      <c r="D86" s="26">
        <v>75400</v>
      </c>
      <c r="E86" s="27">
        <f t="shared" si="6"/>
        <v>100</v>
      </c>
      <c r="F86" s="28"/>
      <c r="G86" s="28"/>
      <c r="H86" s="28"/>
      <c r="I86" s="27"/>
      <c r="J86" s="28"/>
      <c r="K86" s="28"/>
      <c r="L86" s="29"/>
    </row>
    <row r="87" spans="1:12" s="2" customFormat="1" ht="25.5">
      <c r="A87" s="42">
        <v>41030000</v>
      </c>
      <c r="B87" s="44" t="s">
        <v>40</v>
      </c>
      <c r="C87" s="19">
        <f>SUM(C88:C88)</f>
        <v>71641400</v>
      </c>
      <c r="D87" s="19">
        <f>SUM(D88:D88)</f>
        <v>71641400</v>
      </c>
      <c r="E87" s="20">
        <f t="shared" si="6"/>
        <v>100</v>
      </c>
      <c r="F87" s="19">
        <f>SUM(F88:F88)</f>
        <v>0</v>
      </c>
      <c r="G87" s="19">
        <f>SUM(G88:G88)</f>
        <v>0</v>
      </c>
      <c r="H87" s="19">
        <f>SUM(H88:H88)</f>
        <v>0</v>
      </c>
      <c r="I87" s="20">
        <f t="shared" si="12"/>
        <v>0</v>
      </c>
      <c r="J87" s="21">
        <f t="shared" si="13"/>
        <v>71641400</v>
      </c>
      <c r="K87" s="21">
        <f t="shared" si="15"/>
        <v>71641400</v>
      </c>
      <c r="L87" s="22">
        <f t="shared" si="14"/>
        <v>100</v>
      </c>
    </row>
    <row r="88" spans="1:12" ht="25.5">
      <c r="A88" s="45">
        <v>41033900</v>
      </c>
      <c r="B88" s="46" t="s">
        <v>100</v>
      </c>
      <c r="C88" s="26">
        <v>71641400</v>
      </c>
      <c r="D88" s="26">
        <v>71641400</v>
      </c>
      <c r="E88" s="27">
        <f t="shared" si="6"/>
        <v>100</v>
      </c>
      <c r="F88" s="28"/>
      <c r="G88" s="28"/>
      <c r="H88" s="28"/>
      <c r="I88" s="27">
        <f t="shared" si="12"/>
        <v>0</v>
      </c>
      <c r="J88" s="28">
        <f t="shared" si="13"/>
        <v>71641400</v>
      </c>
      <c r="K88" s="28">
        <f t="shared" si="15"/>
        <v>71641400</v>
      </c>
      <c r="L88" s="29">
        <f t="shared" si="14"/>
        <v>100</v>
      </c>
    </row>
    <row r="89" spans="1:12" ht="25.5">
      <c r="A89" s="42">
        <v>41040000</v>
      </c>
      <c r="B89" s="43" t="s">
        <v>101</v>
      </c>
      <c r="C89" s="19">
        <f>SUM(C90:C92)</f>
        <v>1873366</v>
      </c>
      <c r="D89" s="19">
        <f>SUM(D90:D92)</f>
        <v>1873366</v>
      </c>
      <c r="E89" s="20">
        <f t="shared" si="6"/>
        <v>100</v>
      </c>
      <c r="F89" s="21"/>
      <c r="G89" s="21"/>
      <c r="H89" s="21"/>
      <c r="I89" s="20">
        <f t="shared" si="12"/>
        <v>0</v>
      </c>
      <c r="J89" s="21">
        <f t="shared" si="13"/>
        <v>1873366</v>
      </c>
      <c r="K89" s="21">
        <f t="shared" si="15"/>
        <v>1873366</v>
      </c>
      <c r="L89" s="22">
        <f t="shared" si="14"/>
        <v>100</v>
      </c>
    </row>
    <row r="90" spans="1:12" ht="63.75">
      <c r="A90" s="45">
        <v>41040200</v>
      </c>
      <c r="B90" s="47" t="s">
        <v>102</v>
      </c>
      <c r="C90" s="26">
        <v>1348400</v>
      </c>
      <c r="D90" s="26">
        <v>1348400</v>
      </c>
      <c r="E90" s="20">
        <f t="shared" si="6"/>
        <v>100</v>
      </c>
      <c r="F90" s="28"/>
      <c r="G90" s="28"/>
      <c r="H90" s="28"/>
      <c r="I90" s="27">
        <f t="shared" si="12"/>
        <v>0</v>
      </c>
      <c r="J90" s="21">
        <f t="shared" si="13"/>
        <v>1348400</v>
      </c>
      <c r="K90" s="21">
        <f t="shared" si="15"/>
        <v>1348400</v>
      </c>
      <c r="L90" s="29">
        <f t="shared" si="14"/>
        <v>100</v>
      </c>
    </row>
    <row r="91" spans="1:12">
      <c r="A91" s="45">
        <v>41040400</v>
      </c>
      <c r="B91" s="47" t="s">
        <v>170</v>
      </c>
      <c r="C91" s="26">
        <v>524966</v>
      </c>
      <c r="D91" s="26">
        <v>524966</v>
      </c>
      <c r="E91" s="27">
        <f t="shared" si="6"/>
        <v>100</v>
      </c>
      <c r="F91" s="28"/>
      <c r="G91" s="28"/>
      <c r="H91" s="28"/>
      <c r="I91" s="27"/>
      <c r="J91" s="21">
        <f t="shared" si="13"/>
        <v>524966</v>
      </c>
      <c r="K91" s="21">
        <f t="shared" si="15"/>
        <v>524966</v>
      </c>
      <c r="L91" s="29">
        <f t="shared" si="14"/>
        <v>100</v>
      </c>
    </row>
    <row r="92" spans="1:12" ht="89.25" hidden="1">
      <c r="A92" s="45">
        <v>41040500</v>
      </c>
      <c r="B92" s="47" t="s">
        <v>104</v>
      </c>
      <c r="C92" s="26"/>
      <c r="D92" s="26"/>
      <c r="E92" s="27">
        <f t="shared" si="6"/>
        <v>0</v>
      </c>
      <c r="F92" s="28"/>
      <c r="G92" s="28"/>
      <c r="H92" s="28"/>
      <c r="I92" s="27"/>
      <c r="J92" s="21">
        <f t="shared" si="13"/>
        <v>0</v>
      </c>
      <c r="K92" s="21">
        <f t="shared" si="15"/>
        <v>0</v>
      </c>
      <c r="L92" s="29">
        <f t="shared" si="14"/>
        <v>0</v>
      </c>
    </row>
    <row r="93" spans="1:12" s="2" customFormat="1" ht="25.5">
      <c r="A93" s="42">
        <v>41050000</v>
      </c>
      <c r="B93" s="43" t="s">
        <v>103</v>
      </c>
      <c r="C93" s="19">
        <f>SUM(C94:C96)</f>
        <v>305400</v>
      </c>
      <c r="D93" s="19">
        <f>SUM(D94:D96)</f>
        <v>305400</v>
      </c>
      <c r="E93" s="20">
        <f t="shared" si="6"/>
        <v>100</v>
      </c>
      <c r="F93" s="21">
        <f>SUM(F95:F96)</f>
        <v>100000</v>
      </c>
      <c r="G93" s="21">
        <f>SUM(G94:G96)</f>
        <v>296100</v>
      </c>
      <c r="H93" s="21">
        <f>SUM(H94:H96)</f>
        <v>293100</v>
      </c>
      <c r="I93" s="20">
        <f>IF(G93=0,0,H93/G93*100)</f>
        <v>98.986828774062815</v>
      </c>
      <c r="J93" s="21">
        <f>C93+F93</f>
        <v>405400</v>
      </c>
      <c r="K93" s="21">
        <f t="shared" si="15"/>
        <v>598500</v>
      </c>
      <c r="L93" s="22">
        <f t="shared" si="14"/>
        <v>147.63196842624569</v>
      </c>
    </row>
    <row r="94" spans="1:12" s="2" customFormat="1" ht="38.25">
      <c r="A94" s="45">
        <v>41051000</v>
      </c>
      <c r="B94" s="6" t="s">
        <v>186</v>
      </c>
      <c r="C94" s="26"/>
      <c r="D94" s="26"/>
      <c r="E94" s="27">
        <f t="shared" si="6"/>
        <v>0</v>
      </c>
      <c r="F94" s="21">
        <v>196100</v>
      </c>
      <c r="G94" s="21">
        <v>196100</v>
      </c>
      <c r="H94" s="21">
        <v>196100</v>
      </c>
      <c r="I94" s="20">
        <f>IF(G94=0,0,H94/G94*100)</f>
        <v>100</v>
      </c>
      <c r="J94" s="21"/>
      <c r="K94" s="21"/>
      <c r="L94" s="22"/>
    </row>
    <row r="95" spans="1:12" ht="51">
      <c r="A95" s="45">
        <v>41051200</v>
      </c>
      <c r="B95" s="46" t="s">
        <v>21</v>
      </c>
      <c r="C95" s="26">
        <v>305400</v>
      </c>
      <c r="D95" s="26">
        <v>305400</v>
      </c>
      <c r="E95" s="27">
        <f t="shared" si="6"/>
        <v>100</v>
      </c>
      <c r="F95" s="28"/>
      <c r="G95" s="28"/>
      <c r="H95" s="28"/>
      <c r="I95" s="27">
        <f t="shared" si="12"/>
        <v>0</v>
      </c>
      <c r="J95" s="28">
        <f t="shared" si="13"/>
        <v>305400</v>
      </c>
      <c r="K95" s="28">
        <f t="shared" si="15"/>
        <v>305400</v>
      </c>
      <c r="L95" s="29">
        <f t="shared" si="14"/>
        <v>100</v>
      </c>
    </row>
    <row r="96" spans="1:12">
      <c r="A96" s="45">
        <v>41053900</v>
      </c>
      <c r="B96" s="46" t="s">
        <v>41</v>
      </c>
      <c r="C96" s="26"/>
      <c r="D96" s="26"/>
      <c r="E96" s="27"/>
      <c r="F96" s="28">
        <v>100000</v>
      </c>
      <c r="G96" s="28">
        <v>100000</v>
      </c>
      <c r="H96" s="28">
        <v>97000</v>
      </c>
      <c r="I96" s="20">
        <f>IF(G96=0,0,H96/G96*100)</f>
        <v>97</v>
      </c>
      <c r="J96" s="28">
        <f t="shared" si="13"/>
        <v>100000</v>
      </c>
      <c r="K96" s="28">
        <f t="shared" si="15"/>
        <v>97000</v>
      </c>
      <c r="L96" s="29">
        <f t="shared" si="14"/>
        <v>97</v>
      </c>
    </row>
    <row r="97" spans="1:12">
      <c r="A97" s="87" t="s">
        <v>42</v>
      </c>
      <c r="B97" s="87"/>
      <c r="C97" s="21">
        <f>C80+C81</f>
        <v>170754166</v>
      </c>
      <c r="D97" s="21">
        <f>D80+D81</f>
        <v>173950079.49000001</v>
      </c>
      <c r="E97" s="20">
        <f t="shared" si="6"/>
        <v>101.87164598373548</v>
      </c>
      <c r="F97" s="21">
        <f>F80+F81</f>
        <v>3445200</v>
      </c>
      <c r="G97" s="21">
        <f>G80+G81</f>
        <v>7416917</v>
      </c>
      <c r="H97" s="21">
        <f>H80+H81</f>
        <v>7561188.6299999999</v>
      </c>
      <c r="I97" s="20">
        <f t="shared" si="12"/>
        <v>101.94516980572925</v>
      </c>
      <c r="J97" s="21">
        <f>J80+J81</f>
        <v>174199366</v>
      </c>
      <c r="K97" s="21">
        <f>D97+H97</f>
        <v>181511268.12</v>
      </c>
      <c r="L97" s="22">
        <f t="shared" si="14"/>
        <v>104.19743325587075</v>
      </c>
    </row>
    <row r="100" spans="1:12" hidden="1"/>
    <row r="101" spans="1:12" ht="15.75">
      <c r="B101" s="66" t="s">
        <v>173</v>
      </c>
      <c r="C101" s="67"/>
      <c r="D101" s="85"/>
      <c r="E101" s="85"/>
      <c r="H101" s="68" t="s">
        <v>174</v>
      </c>
    </row>
  </sheetData>
  <mergeCells count="21">
    <mergeCell ref="A97:B97"/>
    <mergeCell ref="L8:L9"/>
    <mergeCell ref="A7:A9"/>
    <mergeCell ref="B7:B9"/>
    <mergeCell ref="C8:C9"/>
    <mergeCell ref="G8:G9"/>
    <mergeCell ref="D8:D9"/>
    <mergeCell ref="E8:E9"/>
    <mergeCell ref="D101:E101"/>
    <mergeCell ref="K8:K9"/>
    <mergeCell ref="J8:J9"/>
    <mergeCell ref="I8:I9"/>
    <mergeCell ref="H8:H9"/>
    <mergeCell ref="F8:F9"/>
    <mergeCell ref="J1:K1"/>
    <mergeCell ref="J2:K2"/>
    <mergeCell ref="C7:E7"/>
    <mergeCell ref="F7:I7"/>
    <mergeCell ref="A4:L4"/>
    <mergeCell ref="A5:L5"/>
    <mergeCell ref="J7:L7"/>
  </mergeCells>
  <phoneticPr fontId="0" type="noConversion"/>
  <conditionalFormatting sqref="C13:C17 C19:C25 C28:C33 D30">
    <cfRule type="expression" dxfId="1" priority="1" stopIfTrue="1">
      <formula>#REF!=1</formula>
    </cfRule>
  </conditionalFormatting>
  <conditionalFormatting sqref="D13:D17 D19:D21 D23:D25 B46 D28:D29 D31:D33">
    <cfRule type="expression" dxfId="0" priority="2" stopIfTrue="1">
      <formula>#REF!=1</formula>
    </cfRule>
  </conditionalFormatting>
  <pageMargins left="0.19685039370078741" right="0.23622047244094491" top="0.78740157480314965" bottom="0.23622047244094491" header="0" footer="0"/>
  <pageSetup paperSize="9" scale="75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74"/>
  <sheetViews>
    <sheetView showZeros="0" workbookViewId="0">
      <pane xSplit="2" ySplit="9" topLeftCell="C24" activePane="bottomRight" state="frozen"/>
      <selection activeCell="F9" sqref="F9"/>
      <selection pane="topRight" activeCell="F9" sqref="F9"/>
      <selection pane="bottomLeft" activeCell="F9" sqref="F9"/>
      <selection pane="bottomRight" activeCell="J2" sqref="J2:K2"/>
    </sheetView>
  </sheetViews>
  <sheetFormatPr defaultColWidth="11.5703125" defaultRowHeight="12.75"/>
  <cols>
    <col min="1" max="1" width="9.85546875" style="13" customWidth="1"/>
    <col min="2" max="2" width="48.7109375" style="8" customWidth="1"/>
    <col min="3" max="3" width="17.7109375" style="4" customWidth="1"/>
    <col min="4" max="4" width="17.140625" style="4" customWidth="1"/>
    <col min="5" max="5" width="8.7109375" style="4" customWidth="1"/>
    <col min="6" max="6" width="13.7109375" style="4" customWidth="1"/>
    <col min="7" max="7" width="13.5703125" style="4" customWidth="1"/>
    <col min="8" max="8" width="13" style="4" customWidth="1"/>
    <col min="9" max="9" width="9.5703125" style="4" customWidth="1"/>
    <col min="10" max="10" width="15.42578125" style="4" customWidth="1"/>
    <col min="11" max="11" width="13.5703125" style="4" customWidth="1"/>
    <col min="12" max="12" width="9.5703125" style="4" customWidth="1"/>
    <col min="13" max="16384" width="11.5703125" style="4"/>
  </cols>
  <sheetData>
    <row r="1" spans="1:13" ht="33.6" customHeight="1">
      <c r="J1" s="81" t="s">
        <v>175</v>
      </c>
      <c r="K1" s="81"/>
    </row>
    <row r="2" spans="1:13">
      <c r="J2" s="91" t="s">
        <v>209</v>
      </c>
      <c r="K2" s="91"/>
    </row>
    <row r="4" spans="1:13" ht="15.75">
      <c r="A4" s="92" t="s">
        <v>145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92" t="s">
        <v>203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3">
      <c r="A6" s="5"/>
      <c r="B6" s="6"/>
      <c r="C6" s="3"/>
      <c r="D6" s="3"/>
      <c r="E6" s="3"/>
      <c r="F6" s="3"/>
      <c r="G6" s="7"/>
      <c r="H6" s="7"/>
      <c r="I6" s="3"/>
      <c r="J6" s="3"/>
      <c r="K6" s="3"/>
      <c r="L6" s="3" t="s">
        <v>5</v>
      </c>
    </row>
    <row r="7" spans="1:13" ht="12.6" customHeight="1">
      <c r="A7" s="93" t="s">
        <v>23</v>
      </c>
      <c r="B7" s="94" t="s">
        <v>24</v>
      </c>
      <c r="C7" s="95" t="s">
        <v>45</v>
      </c>
      <c r="D7" s="95"/>
      <c r="E7" s="95"/>
      <c r="F7" s="95" t="s">
        <v>25</v>
      </c>
      <c r="G7" s="95"/>
      <c r="H7" s="95"/>
      <c r="I7" s="95"/>
      <c r="J7" s="95" t="s">
        <v>47</v>
      </c>
      <c r="K7" s="95"/>
      <c r="L7" s="95"/>
    </row>
    <row r="8" spans="1:13" ht="12.6" customHeight="1">
      <c r="A8" s="93"/>
      <c r="B8" s="94"/>
      <c r="C8" s="86" t="s">
        <v>188</v>
      </c>
      <c r="D8" s="86" t="s">
        <v>48</v>
      </c>
      <c r="E8" s="86" t="s">
        <v>26</v>
      </c>
      <c r="F8" s="86" t="s">
        <v>190</v>
      </c>
      <c r="G8" s="86" t="s">
        <v>189</v>
      </c>
      <c r="H8" s="86" t="s">
        <v>48</v>
      </c>
      <c r="I8" s="90" t="s">
        <v>27</v>
      </c>
      <c r="J8" s="86" t="s">
        <v>191</v>
      </c>
      <c r="K8" s="86" t="s">
        <v>48</v>
      </c>
      <c r="L8" s="86" t="s">
        <v>50</v>
      </c>
    </row>
    <row r="9" spans="1:13" ht="79.150000000000006" customHeight="1">
      <c r="A9" s="93"/>
      <c r="B9" s="94"/>
      <c r="C9" s="86"/>
      <c r="D9" s="86"/>
      <c r="E9" s="86"/>
      <c r="F9" s="86"/>
      <c r="G9" s="86"/>
      <c r="H9" s="86"/>
      <c r="I9" s="90"/>
      <c r="J9" s="86"/>
      <c r="K9" s="86"/>
      <c r="L9" s="86"/>
    </row>
    <row r="10" spans="1:13" s="9" customFormat="1" ht="15.75">
      <c r="A10" s="48" t="s">
        <v>28</v>
      </c>
      <c r="B10" s="49" t="s">
        <v>150</v>
      </c>
      <c r="C10" s="50">
        <f>C11</f>
        <v>30720349</v>
      </c>
      <c r="D10" s="50">
        <f>D11</f>
        <v>24769859.879999999</v>
      </c>
      <c r="E10" s="51">
        <f>IF(C10=0,0,D10/C10*100)</f>
        <v>80.630138283910767</v>
      </c>
      <c r="F10" s="50">
        <f>F11</f>
        <v>5314573.82</v>
      </c>
      <c r="G10" s="50">
        <f>G11</f>
        <v>6077318.8200000003</v>
      </c>
      <c r="H10" s="50">
        <f>H11</f>
        <v>5597269.2199999997</v>
      </c>
      <c r="I10" s="51">
        <f>IF(G10=0,0,H10/G10*100)</f>
        <v>92.10096402347375</v>
      </c>
      <c r="J10" s="50">
        <f>J11</f>
        <v>35020019.82</v>
      </c>
      <c r="K10" s="50">
        <f>K11</f>
        <v>26254279.57</v>
      </c>
      <c r="L10" s="52">
        <f>IF(J10=0,0,K10/J10*100)</f>
        <v>74.969345262923383</v>
      </c>
      <c r="M10" s="15"/>
    </row>
    <row r="11" spans="1:13" s="9" customFormat="1" ht="15.75">
      <c r="A11" s="48" t="s">
        <v>29</v>
      </c>
      <c r="B11" s="49" t="s">
        <v>151</v>
      </c>
      <c r="C11" s="50">
        <f>SUM(C12:C44)</f>
        <v>30720349</v>
      </c>
      <c r="D11" s="50">
        <f>SUM(D12:D44)</f>
        <v>24769859.879999999</v>
      </c>
      <c r="E11" s="51">
        <f>IF(C11=0,0,D11/C11*100)</f>
        <v>80.630138283910767</v>
      </c>
      <c r="F11" s="50">
        <f>SUM(F12:F44)</f>
        <v>5314573.82</v>
      </c>
      <c r="G11" s="50">
        <f>SUM(G12:G44)</f>
        <v>6077318.8200000003</v>
      </c>
      <c r="H11" s="50">
        <f>SUM(H12:H44)</f>
        <v>5597269.2199999997</v>
      </c>
      <c r="I11" s="51">
        <f>IF(G11=0,0,H11/G11*100)</f>
        <v>92.10096402347375</v>
      </c>
      <c r="J11" s="50">
        <f>SUM(J12:J44)</f>
        <v>35020019.82</v>
      </c>
      <c r="K11" s="50">
        <f>SUM(K12:K44)</f>
        <v>26254279.57</v>
      </c>
      <c r="L11" s="52">
        <f>IF(J11=0,0,K11/J11*100)</f>
        <v>74.969345262923383</v>
      </c>
      <c r="M11" s="15"/>
    </row>
    <row r="12" spans="1:13" ht="51">
      <c r="A12" s="53" t="s">
        <v>30</v>
      </c>
      <c r="B12" s="54" t="s">
        <v>15</v>
      </c>
      <c r="C12" s="55">
        <v>13663556</v>
      </c>
      <c r="D12" s="56">
        <v>12076818.789999999</v>
      </c>
      <c r="E12" s="56">
        <f>IF(C12=0,0,D12/C12*100)</f>
        <v>88.387084518847061</v>
      </c>
      <c r="F12" s="27">
        <v>160000</v>
      </c>
      <c r="G12" s="56">
        <v>373625</v>
      </c>
      <c r="H12" s="56">
        <v>99299</v>
      </c>
      <c r="I12" s="56">
        <f>IF(G12=0,0,H12/G12*100)</f>
        <v>26.57718300434928</v>
      </c>
      <c r="J12" s="57">
        <f t="shared" ref="J12:K38" si="0">C12+G12</f>
        <v>14037181</v>
      </c>
      <c r="K12" s="57">
        <f>D12+H12</f>
        <v>12176117.789999999</v>
      </c>
      <c r="L12" s="57">
        <f>IF(J12=0,0,K12/J12*100)</f>
        <v>86.741902024345194</v>
      </c>
      <c r="M12" s="14"/>
    </row>
    <row r="13" spans="1:13" ht="15.75" hidden="1">
      <c r="A13" s="53" t="s">
        <v>105</v>
      </c>
      <c r="B13" s="54" t="s">
        <v>106</v>
      </c>
      <c r="C13" s="55"/>
      <c r="D13" s="56"/>
      <c r="E13" s="56">
        <f t="shared" ref="E13:E69" si="1">IF(C13=0,0,D13/C13*100)</f>
        <v>0</v>
      </c>
      <c r="F13" s="27"/>
      <c r="G13" s="56"/>
      <c r="H13" s="58"/>
      <c r="I13" s="56">
        <f t="shared" ref="I13:I69" si="2">IF(G13=0,0,H13/G13*100)</f>
        <v>0</v>
      </c>
      <c r="J13" s="57">
        <f t="shared" si="0"/>
        <v>0</v>
      </c>
      <c r="K13" s="57">
        <f>D13+H13</f>
        <v>0</v>
      </c>
      <c r="L13" s="57">
        <f t="shared" ref="L13:L69" si="3">IF(J13=0,0,K13/J13*100)</f>
        <v>0</v>
      </c>
      <c r="M13" s="14"/>
    </row>
    <row r="14" spans="1:13" s="9" customFormat="1" ht="25.5" hidden="1">
      <c r="A14" s="53" t="s">
        <v>107</v>
      </c>
      <c r="B14" s="54" t="s">
        <v>52</v>
      </c>
      <c r="C14" s="55"/>
      <c r="D14" s="56"/>
      <c r="E14" s="56">
        <f t="shared" si="1"/>
        <v>0</v>
      </c>
      <c r="F14" s="27"/>
      <c r="G14" s="57"/>
      <c r="H14" s="57"/>
      <c r="I14" s="56">
        <f t="shared" si="2"/>
        <v>0</v>
      </c>
      <c r="J14" s="57">
        <f t="shared" si="0"/>
        <v>0</v>
      </c>
      <c r="K14" s="57">
        <f t="shared" si="0"/>
        <v>0</v>
      </c>
      <c r="L14" s="57">
        <f t="shared" si="3"/>
        <v>0</v>
      </c>
      <c r="M14" s="14"/>
    </row>
    <row r="15" spans="1:13" ht="25.5" hidden="1">
      <c r="A15" s="53" t="s">
        <v>108</v>
      </c>
      <c r="B15" s="54" t="s">
        <v>52</v>
      </c>
      <c r="C15" s="55"/>
      <c r="D15" s="56"/>
      <c r="E15" s="56">
        <f t="shared" si="1"/>
        <v>0</v>
      </c>
      <c r="F15" s="27"/>
      <c r="G15" s="56"/>
      <c r="H15" s="58"/>
      <c r="I15" s="56">
        <f t="shared" si="2"/>
        <v>0</v>
      </c>
      <c r="J15" s="57">
        <f t="shared" si="0"/>
        <v>0</v>
      </c>
      <c r="K15" s="57">
        <f t="shared" si="0"/>
        <v>0</v>
      </c>
      <c r="L15" s="57">
        <f t="shared" si="3"/>
        <v>0</v>
      </c>
      <c r="M15" s="14"/>
    </row>
    <row r="16" spans="1:13" ht="25.5" hidden="1">
      <c r="A16" s="53" t="s">
        <v>109</v>
      </c>
      <c r="B16" s="54" t="s">
        <v>52</v>
      </c>
      <c r="C16" s="55"/>
      <c r="D16" s="57"/>
      <c r="E16" s="56">
        <f t="shared" si="1"/>
        <v>0</v>
      </c>
      <c r="F16" s="27"/>
      <c r="G16" s="56"/>
      <c r="H16" s="58"/>
      <c r="I16" s="56">
        <f t="shared" si="2"/>
        <v>0</v>
      </c>
      <c r="J16" s="57">
        <f t="shared" si="0"/>
        <v>0</v>
      </c>
      <c r="K16" s="57">
        <f t="shared" si="0"/>
        <v>0</v>
      </c>
      <c r="L16" s="57">
        <f t="shared" si="3"/>
        <v>0</v>
      </c>
      <c r="M16" s="14"/>
    </row>
    <row r="17" spans="1:13" ht="15.75" hidden="1">
      <c r="A17" s="53" t="s">
        <v>110</v>
      </c>
      <c r="B17" s="54" t="s">
        <v>111</v>
      </c>
      <c r="C17" s="55"/>
      <c r="D17" s="57"/>
      <c r="E17" s="56">
        <f t="shared" si="1"/>
        <v>0</v>
      </c>
      <c r="F17" s="27"/>
      <c r="G17" s="56"/>
      <c r="H17" s="58"/>
      <c r="I17" s="56">
        <f t="shared" si="2"/>
        <v>0</v>
      </c>
      <c r="J17" s="57">
        <f t="shared" si="0"/>
        <v>0</v>
      </c>
      <c r="K17" s="57">
        <f t="shared" si="0"/>
        <v>0</v>
      </c>
      <c r="L17" s="57">
        <f t="shared" si="3"/>
        <v>0</v>
      </c>
      <c r="M17" s="14"/>
    </row>
    <row r="18" spans="1:13" ht="15.75" hidden="1">
      <c r="A18" s="53" t="s">
        <v>112</v>
      </c>
      <c r="B18" s="54" t="s">
        <v>17</v>
      </c>
      <c r="C18" s="55"/>
      <c r="D18" s="56"/>
      <c r="E18" s="56">
        <f t="shared" si="1"/>
        <v>0</v>
      </c>
      <c r="F18" s="27"/>
      <c r="G18" s="57"/>
      <c r="H18" s="57"/>
      <c r="I18" s="56">
        <f t="shared" si="2"/>
        <v>0</v>
      </c>
      <c r="J18" s="57">
        <f t="shared" si="0"/>
        <v>0</v>
      </c>
      <c r="K18" s="57">
        <f t="shared" si="0"/>
        <v>0</v>
      </c>
      <c r="L18" s="57">
        <f t="shared" si="3"/>
        <v>0</v>
      </c>
      <c r="M18" s="14"/>
    </row>
    <row r="19" spans="1:13" ht="38.25" hidden="1">
      <c r="A19" s="53" t="s">
        <v>113</v>
      </c>
      <c r="B19" s="54" t="s">
        <v>0</v>
      </c>
      <c r="C19" s="55"/>
      <c r="D19" s="56"/>
      <c r="E19" s="56">
        <f t="shared" si="1"/>
        <v>0</v>
      </c>
      <c r="F19" s="27"/>
      <c r="G19" s="57"/>
      <c r="H19" s="57"/>
      <c r="I19" s="56">
        <f t="shared" si="2"/>
        <v>0</v>
      </c>
      <c r="J19" s="57">
        <f t="shared" si="0"/>
        <v>0</v>
      </c>
      <c r="K19" s="57">
        <f t="shared" si="0"/>
        <v>0</v>
      </c>
      <c r="L19" s="57">
        <f t="shared" si="3"/>
        <v>0</v>
      </c>
      <c r="M19" s="14"/>
    </row>
    <row r="20" spans="1:13" ht="51" hidden="1">
      <c r="A20" s="53" t="s">
        <v>114</v>
      </c>
      <c r="B20" s="54" t="s">
        <v>115</v>
      </c>
      <c r="C20" s="55"/>
      <c r="D20" s="56"/>
      <c r="E20" s="56">
        <f t="shared" si="1"/>
        <v>0</v>
      </c>
      <c r="F20" s="27"/>
      <c r="G20" s="57"/>
      <c r="H20" s="57"/>
      <c r="I20" s="56">
        <f t="shared" si="2"/>
        <v>0</v>
      </c>
      <c r="J20" s="57">
        <f t="shared" si="0"/>
        <v>0</v>
      </c>
      <c r="K20" s="57">
        <f t="shared" si="0"/>
        <v>0</v>
      </c>
      <c r="L20" s="57">
        <f t="shared" si="3"/>
        <v>0</v>
      </c>
      <c r="M20" s="14"/>
    </row>
    <row r="21" spans="1:13" ht="38.25" hidden="1">
      <c r="A21" s="53" t="s">
        <v>116</v>
      </c>
      <c r="B21" s="54" t="s">
        <v>117</v>
      </c>
      <c r="C21" s="55"/>
      <c r="D21" s="56"/>
      <c r="E21" s="56">
        <f t="shared" si="1"/>
        <v>0</v>
      </c>
      <c r="F21" s="27"/>
      <c r="G21" s="57"/>
      <c r="H21" s="57"/>
      <c r="I21" s="56">
        <f t="shared" si="2"/>
        <v>0</v>
      </c>
      <c r="J21" s="57">
        <f t="shared" si="0"/>
        <v>0</v>
      </c>
      <c r="K21" s="57">
        <f t="shared" si="0"/>
        <v>0</v>
      </c>
      <c r="L21" s="57">
        <f t="shared" si="3"/>
        <v>0</v>
      </c>
      <c r="M21" s="14"/>
    </row>
    <row r="22" spans="1:13" s="9" customFormat="1" ht="15.75" hidden="1">
      <c r="A22" s="53" t="s">
        <v>118</v>
      </c>
      <c r="B22" s="54" t="s">
        <v>1</v>
      </c>
      <c r="C22" s="55"/>
      <c r="D22" s="56"/>
      <c r="E22" s="56">
        <f t="shared" si="1"/>
        <v>0</v>
      </c>
      <c r="F22" s="27"/>
      <c r="G22" s="57"/>
      <c r="H22" s="57"/>
      <c r="I22" s="56">
        <f t="shared" si="2"/>
        <v>0</v>
      </c>
      <c r="J22" s="57">
        <f t="shared" si="0"/>
        <v>0</v>
      </c>
      <c r="K22" s="57">
        <f t="shared" si="0"/>
        <v>0</v>
      </c>
      <c r="L22" s="57">
        <f t="shared" si="3"/>
        <v>0</v>
      </c>
      <c r="M22" s="14"/>
    </row>
    <row r="23" spans="1:13" ht="38.25" hidden="1">
      <c r="A23" s="53" t="s">
        <v>119</v>
      </c>
      <c r="B23" s="54" t="s">
        <v>120</v>
      </c>
      <c r="C23" s="55"/>
      <c r="D23" s="56"/>
      <c r="E23" s="56">
        <f t="shared" si="1"/>
        <v>0</v>
      </c>
      <c r="F23" s="27"/>
      <c r="G23" s="56"/>
      <c r="H23" s="58"/>
      <c r="I23" s="56">
        <f t="shared" si="2"/>
        <v>0</v>
      </c>
      <c r="J23" s="57">
        <f t="shared" si="0"/>
        <v>0</v>
      </c>
      <c r="K23" s="57">
        <f t="shared" si="0"/>
        <v>0</v>
      </c>
      <c r="L23" s="57">
        <f t="shared" si="3"/>
        <v>0</v>
      </c>
      <c r="M23" s="14"/>
    </row>
    <row r="24" spans="1:13" ht="51.75" customHeight="1">
      <c r="A24" s="53" t="s">
        <v>121</v>
      </c>
      <c r="B24" s="54" t="s">
        <v>122</v>
      </c>
      <c r="C24" s="55">
        <v>550000</v>
      </c>
      <c r="D24" s="56">
        <v>301849.67</v>
      </c>
      <c r="E24" s="56">
        <f t="shared" si="1"/>
        <v>54.881758181818171</v>
      </c>
      <c r="F24" s="27"/>
      <c r="G24" s="56"/>
      <c r="H24" s="56"/>
      <c r="I24" s="56">
        <f t="shared" si="2"/>
        <v>0</v>
      </c>
      <c r="J24" s="57">
        <f t="shared" si="0"/>
        <v>550000</v>
      </c>
      <c r="K24" s="57">
        <f t="shared" si="0"/>
        <v>301849.67</v>
      </c>
      <c r="L24" s="57">
        <f t="shared" si="3"/>
        <v>54.881758181818171</v>
      </c>
      <c r="M24" s="14"/>
    </row>
    <row r="25" spans="1:13" ht="15.75">
      <c r="A25" s="53" t="s">
        <v>123</v>
      </c>
      <c r="B25" s="54" t="s">
        <v>124</v>
      </c>
      <c r="C25" s="55"/>
      <c r="D25" s="56"/>
      <c r="E25" s="56">
        <f t="shared" si="1"/>
        <v>0</v>
      </c>
      <c r="F25" s="27">
        <v>219730.61</v>
      </c>
      <c r="G25" s="56">
        <v>219730.61</v>
      </c>
      <c r="H25" s="56">
        <v>115833.69</v>
      </c>
      <c r="I25" s="56">
        <f t="shared" si="2"/>
        <v>52.716228294273613</v>
      </c>
      <c r="J25" s="57">
        <f t="shared" si="0"/>
        <v>219730.61</v>
      </c>
      <c r="K25" s="57">
        <f t="shared" si="0"/>
        <v>115833.69</v>
      </c>
      <c r="L25" s="57">
        <f t="shared" si="3"/>
        <v>52.716228294273613</v>
      </c>
      <c r="M25" s="14"/>
    </row>
    <row r="26" spans="1:13" ht="38.25">
      <c r="A26" s="53" t="s">
        <v>146</v>
      </c>
      <c r="B26" s="54" t="s">
        <v>147</v>
      </c>
      <c r="C26" s="55">
        <v>645708</v>
      </c>
      <c r="D26" s="56">
        <v>446977</v>
      </c>
      <c r="E26" s="56">
        <f t="shared" si="1"/>
        <v>69.222775619939654</v>
      </c>
      <c r="F26" s="27">
        <v>2229643.21</v>
      </c>
      <c r="G26" s="56">
        <v>2229643.21</v>
      </c>
      <c r="H26" s="56">
        <v>2162124.5299999998</v>
      </c>
      <c r="I26" s="56"/>
      <c r="J26" s="57">
        <f t="shared" si="0"/>
        <v>2875351.21</v>
      </c>
      <c r="K26" s="57"/>
      <c r="L26" s="57"/>
      <c r="M26" s="14"/>
    </row>
    <row r="27" spans="1:13" ht="25.5">
      <c r="A27" s="53" t="s">
        <v>125</v>
      </c>
      <c r="B27" s="54" t="s">
        <v>18</v>
      </c>
      <c r="C27" s="55">
        <v>140600</v>
      </c>
      <c r="D27" s="56">
        <v>121094.15</v>
      </c>
      <c r="E27" s="56">
        <f t="shared" si="1"/>
        <v>86.126706970128026</v>
      </c>
      <c r="F27" s="27"/>
      <c r="G27" s="56"/>
      <c r="H27" s="56"/>
      <c r="I27" s="56">
        <f t="shared" si="2"/>
        <v>0</v>
      </c>
      <c r="J27" s="57">
        <f t="shared" si="0"/>
        <v>140600</v>
      </c>
      <c r="K27" s="57">
        <f t="shared" si="0"/>
        <v>121094.15</v>
      </c>
      <c r="L27" s="57">
        <f t="shared" si="3"/>
        <v>86.126706970128026</v>
      </c>
      <c r="M27" s="14"/>
    </row>
    <row r="28" spans="1:13" ht="25.5">
      <c r="A28" s="53" t="s">
        <v>126</v>
      </c>
      <c r="B28" s="54" t="s">
        <v>19</v>
      </c>
      <c r="C28" s="55">
        <v>1166385</v>
      </c>
      <c r="D28" s="56">
        <v>907900</v>
      </c>
      <c r="E28" s="56">
        <f t="shared" si="1"/>
        <v>77.838792508477056</v>
      </c>
      <c r="F28" s="27"/>
      <c r="G28" s="57"/>
      <c r="H28" s="58"/>
      <c r="I28" s="56">
        <f t="shared" si="2"/>
        <v>0</v>
      </c>
      <c r="J28" s="57">
        <f t="shared" si="0"/>
        <v>1166385</v>
      </c>
      <c r="K28" s="57">
        <f t="shared" si="0"/>
        <v>907900</v>
      </c>
      <c r="L28" s="57">
        <f t="shared" si="3"/>
        <v>77.838792508477056</v>
      </c>
      <c r="M28" s="14"/>
    </row>
    <row r="29" spans="1:13" ht="38.25">
      <c r="A29" s="53" t="s">
        <v>198</v>
      </c>
      <c r="B29" s="76" t="s">
        <v>199</v>
      </c>
      <c r="C29" s="55">
        <v>270000</v>
      </c>
      <c r="D29" s="56">
        <v>246060.27</v>
      </c>
      <c r="E29" s="56">
        <f t="shared" si="1"/>
        <v>91.133433333333329</v>
      </c>
      <c r="F29" s="27"/>
      <c r="G29" s="56"/>
      <c r="H29" s="58"/>
      <c r="I29" s="56">
        <f t="shared" si="2"/>
        <v>0</v>
      </c>
      <c r="J29" s="57">
        <f t="shared" si="0"/>
        <v>270000</v>
      </c>
      <c r="K29" s="57">
        <f t="shared" si="0"/>
        <v>246060.27</v>
      </c>
      <c r="L29" s="57">
        <f t="shared" si="3"/>
        <v>91.133433333333329</v>
      </c>
      <c r="M29" s="14"/>
    </row>
    <row r="30" spans="1:13" ht="15.75">
      <c r="A30" s="53" t="s">
        <v>195</v>
      </c>
      <c r="B30" s="54" t="s">
        <v>196</v>
      </c>
      <c r="C30" s="55">
        <v>50000</v>
      </c>
      <c r="D30" s="56">
        <v>49854</v>
      </c>
      <c r="E30" s="56">
        <f t="shared" si="1"/>
        <v>99.707999999999998</v>
      </c>
      <c r="F30" s="59"/>
      <c r="G30" s="56"/>
      <c r="H30" s="58"/>
      <c r="I30" s="56">
        <f t="shared" si="2"/>
        <v>0</v>
      </c>
      <c r="J30" s="57">
        <f t="shared" si="0"/>
        <v>50000</v>
      </c>
      <c r="K30" s="57">
        <f t="shared" si="0"/>
        <v>49854</v>
      </c>
      <c r="L30" s="57">
        <f t="shared" si="3"/>
        <v>99.707999999999998</v>
      </c>
      <c r="M30" s="14"/>
    </row>
    <row r="31" spans="1:13" s="9" customFormat="1" ht="15.75">
      <c r="A31" s="53" t="s">
        <v>127</v>
      </c>
      <c r="B31" s="54" t="s">
        <v>128</v>
      </c>
      <c r="C31" s="55">
        <v>5575100</v>
      </c>
      <c r="D31" s="56">
        <v>3315406.72</v>
      </c>
      <c r="E31" s="56">
        <f t="shared" si="1"/>
        <v>59.468112141486252</v>
      </c>
      <c r="F31" s="27"/>
      <c r="G31" s="56">
        <v>302538</v>
      </c>
      <c r="H31" s="58">
        <v>302538</v>
      </c>
      <c r="I31" s="56">
        <f t="shared" si="2"/>
        <v>100</v>
      </c>
      <c r="J31" s="57">
        <f t="shared" si="0"/>
        <v>5877638</v>
      </c>
      <c r="K31" s="57">
        <f t="shared" si="0"/>
        <v>3617944.72</v>
      </c>
      <c r="L31" s="57">
        <f t="shared" si="3"/>
        <v>61.554398552615865</v>
      </c>
      <c r="M31" s="14"/>
    </row>
    <row r="32" spans="1:13" ht="15.75">
      <c r="A32" s="53" t="s">
        <v>129</v>
      </c>
      <c r="B32" s="54" t="s">
        <v>130</v>
      </c>
      <c r="C32" s="55">
        <v>77000</v>
      </c>
      <c r="D32" s="56">
        <v>77000</v>
      </c>
      <c r="E32" s="56">
        <f t="shared" si="1"/>
        <v>100</v>
      </c>
      <c r="F32" s="27">
        <v>100000</v>
      </c>
      <c r="G32" s="56">
        <v>100000</v>
      </c>
      <c r="H32" s="58">
        <v>97000</v>
      </c>
      <c r="I32" s="56">
        <f t="shared" si="2"/>
        <v>97</v>
      </c>
      <c r="J32" s="57">
        <f t="shared" si="0"/>
        <v>177000</v>
      </c>
      <c r="K32" s="57">
        <f t="shared" si="0"/>
        <v>174000</v>
      </c>
      <c r="L32" s="57">
        <f t="shared" si="3"/>
        <v>98.305084745762713</v>
      </c>
      <c r="M32" s="14"/>
    </row>
    <row r="33" spans="1:14" ht="15.75" hidden="1">
      <c r="A33" s="53" t="s">
        <v>148</v>
      </c>
      <c r="B33" s="54" t="s">
        <v>14</v>
      </c>
      <c r="C33" s="55"/>
      <c r="D33" s="56"/>
      <c r="E33" s="56"/>
      <c r="F33" s="27"/>
      <c r="G33" s="56"/>
      <c r="H33" s="58"/>
      <c r="I33" s="56"/>
      <c r="J33" s="57">
        <f t="shared" si="0"/>
        <v>0</v>
      </c>
      <c r="K33" s="57">
        <f t="shared" si="0"/>
        <v>0</v>
      </c>
      <c r="L33" s="57">
        <f t="shared" si="3"/>
        <v>0</v>
      </c>
      <c r="M33" s="14"/>
    </row>
    <row r="34" spans="1:14" ht="15.75">
      <c r="A34" s="53" t="s">
        <v>192</v>
      </c>
      <c r="B34" s="54" t="s">
        <v>193</v>
      </c>
      <c r="C34" s="55">
        <v>199600</v>
      </c>
      <c r="D34" s="56">
        <v>199600</v>
      </c>
      <c r="E34" s="56">
        <f t="shared" si="1"/>
        <v>100</v>
      </c>
      <c r="F34" s="27"/>
      <c r="G34" s="56"/>
      <c r="H34" s="58"/>
      <c r="I34" s="56">
        <f t="shared" si="2"/>
        <v>0</v>
      </c>
      <c r="J34" s="57">
        <f t="shared" si="0"/>
        <v>199600</v>
      </c>
      <c r="K34" s="57">
        <f t="shared" si="0"/>
        <v>199600</v>
      </c>
      <c r="L34" s="57">
        <f t="shared" si="3"/>
        <v>100</v>
      </c>
      <c r="M34" s="14"/>
    </row>
    <row r="35" spans="1:14" ht="15.75">
      <c r="A35" s="53" t="s">
        <v>133</v>
      </c>
      <c r="B35" s="54" t="s">
        <v>134</v>
      </c>
      <c r="C35" s="55">
        <v>20000</v>
      </c>
      <c r="D35" s="56">
        <v>13820</v>
      </c>
      <c r="E35" s="56">
        <f t="shared" si="1"/>
        <v>69.099999999999994</v>
      </c>
      <c r="F35" s="27">
        <v>50000</v>
      </c>
      <c r="G35" s="56">
        <v>192834</v>
      </c>
      <c r="H35" s="58">
        <v>192734</v>
      </c>
      <c r="I35" s="56">
        <f t="shared" si="2"/>
        <v>99.948141925179172</v>
      </c>
      <c r="J35" s="57">
        <f t="shared" si="0"/>
        <v>212834</v>
      </c>
      <c r="K35" s="57">
        <f t="shared" si="0"/>
        <v>206554</v>
      </c>
      <c r="L35" s="57">
        <f t="shared" si="3"/>
        <v>97.04934361991036</v>
      </c>
      <c r="M35" s="14"/>
    </row>
    <row r="36" spans="1:14" ht="38.25" hidden="1">
      <c r="A36" s="53" t="s">
        <v>131</v>
      </c>
      <c r="B36" s="54" t="s">
        <v>132</v>
      </c>
      <c r="C36" s="55"/>
      <c r="D36" s="56"/>
      <c r="E36" s="56">
        <f t="shared" si="1"/>
        <v>0</v>
      </c>
      <c r="F36" s="27"/>
      <c r="G36" s="56"/>
      <c r="H36" s="58"/>
      <c r="I36" s="56">
        <f t="shared" si="2"/>
        <v>0</v>
      </c>
      <c r="J36" s="57">
        <f t="shared" si="0"/>
        <v>0</v>
      </c>
      <c r="K36" s="57">
        <f t="shared" si="0"/>
        <v>0</v>
      </c>
      <c r="L36" s="57">
        <f t="shared" si="3"/>
        <v>0</v>
      </c>
      <c r="M36" s="14"/>
    </row>
    <row r="37" spans="1:14" ht="15.75" hidden="1">
      <c r="A37" s="53" t="s">
        <v>133</v>
      </c>
      <c r="B37" s="54" t="s">
        <v>134</v>
      </c>
      <c r="C37" s="55"/>
      <c r="D37" s="56"/>
      <c r="E37" s="56">
        <f t="shared" si="1"/>
        <v>0</v>
      </c>
      <c r="F37" s="27"/>
      <c r="G37" s="57"/>
      <c r="H37" s="57"/>
      <c r="I37" s="56">
        <f t="shared" si="2"/>
        <v>0</v>
      </c>
      <c r="J37" s="57">
        <f t="shared" si="0"/>
        <v>0</v>
      </c>
      <c r="K37" s="57">
        <f t="shared" si="0"/>
        <v>0</v>
      </c>
      <c r="L37" s="57">
        <f t="shared" si="3"/>
        <v>0</v>
      </c>
      <c r="M37" s="14"/>
    </row>
    <row r="38" spans="1:14" ht="25.5">
      <c r="A38" s="53" t="s">
        <v>135</v>
      </c>
      <c r="B38" s="79" t="s">
        <v>4</v>
      </c>
      <c r="C38" s="55">
        <v>7146300</v>
      </c>
      <c r="D38" s="56">
        <v>6342452.2800000003</v>
      </c>
      <c r="E38" s="56">
        <f t="shared" ref="E38" si="4">IF(C38=0,0,D38/C38*100)</f>
        <v>88.751553671130523</v>
      </c>
      <c r="F38" s="27">
        <v>1500000</v>
      </c>
      <c r="G38" s="56">
        <v>100000</v>
      </c>
      <c r="H38" s="58">
        <v>73992</v>
      </c>
      <c r="I38" s="56">
        <f t="shared" si="2"/>
        <v>73.992000000000004</v>
      </c>
      <c r="J38" s="57">
        <f t="shared" si="0"/>
        <v>7246300</v>
      </c>
      <c r="K38" s="57">
        <f t="shared" si="0"/>
        <v>6416444.2800000003</v>
      </c>
      <c r="L38" s="57">
        <f t="shared" si="3"/>
        <v>88.547869671418525</v>
      </c>
      <c r="M38" s="74"/>
    </row>
    <row r="39" spans="1:14" ht="25.5">
      <c r="A39" s="53" t="s">
        <v>31</v>
      </c>
      <c r="B39" s="54" t="s">
        <v>16</v>
      </c>
      <c r="C39" s="80">
        <v>42200</v>
      </c>
      <c r="D39" s="56">
        <v>21071</v>
      </c>
      <c r="E39" s="56">
        <f t="shared" si="1"/>
        <v>49.931279620853083</v>
      </c>
      <c r="F39" s="27"/>
      <c r="G39" s="57"/>
      <c r="H39" s="57"/>
      <c r="I39" s="56">
        <f t="shared" si="2"/>
        <v>0</v>
      </c>
      <c r="J39" s="57">
        <f t="shared" ref="J39:K44" si="5">C39+G39</f>
        <v>42200</v>
      </c>
      <c r="K39" s="57">
        <f t="shared" si="5"/>
        <v>21071</v>
      </c>
      <c r="L39" s="57">
        <f t="shared" si="3"/>
        <v>49.931279620853083</v>
      </c>
      <c r="M39" s="14"/>
    </row>
    <row r="40" spans="1:14" ht="15.75">
      <c r="A40" s="53" t="s">
        <v>197</v>
      </c>
      <c r="B40" s="76" t="s">
        <v>200</v>
      </c>
      <c r="C40" s="55">
        <v>200000</v>
      </c>
      <c r="D40" s="56">
        <v>199956</v>
      </c>
      <c r="E40" s="56">
        <f t="shared" si="1"/>
        <v>99.977999999999994</v>
      </c>
      <c r="F40" s="27"/>
      <c r="G40" s="57"/>
      <c r="H40" s="57"/>
      <c r="I40" s="56"/>
      <c r="J40" s="57">
        <f t="shared" si="5"/>
        <v>200000</v>
      </c>
      <c r="K40" s="57">
        <f t="shared" si="5"/>
        <v>199956</v>
      </c>
      <c r="L40" s="57">
        <f t="shared" si="3"/>
        <v>99.977999999999994</v>
      </c>
      <c r="M40" s="14"/>
    </row>
    <row r="41" spans="1:14" ht="15.75">
      <c r="A41" s="53" t="s">
        <v>166</v>
      </c>
      <c r="B41" s="76" t="s">
        <v>201</v>
      </c>
      <c r="C41" s="55">
        <v>100000</v>
      </c>
      <c r="D41" s="56"/>
      <c r="E41" s="56">
        <f t="shared" si="1"/>
        <v>0</v>
      </c>
      <c r="F41" s="27"/>
      <c r="G41" s="57"/>
      <c r="H41" s="57"/>
      <c r="I41" s="56">
        <f t="shared" si="2"/>
        <v>0</v>
      </c>
      <c r="J41" s="57">
        <f t="shared" si="5"/>
        <v>100000</v>
      </c>
      <c r="K41" s="57">
        <f t="shared" si="5"/>
        <v>0</v>
      </c>
      <c r="L41" s="57">
        <f t="shared" si="3"/>
        <v>0</v>
      </c>
      <c r="M41" s="14"/>
    </row>
    <row r="42" spans="1:14" ht="25.5">
      <c r="A42" s="53" t="s">
        <v>136</v>
      </c>
      <c r="B42" s="70" t="s">
        <v>137</v>
      </c>
      <c r="C42" s="55"/>
      <c r="D42" s="56"/>
      <c r="E42" s="56">
        <f t="shared" si="1"/>
        <v>0</v>
      </c>
      <c r="F42" s="27">
        <v>5200</v>
      </c>
      <c r="G42" s="56">
        <v>5200</v>
      </c>
      <c r="H42" s="56"/>
      <c r="I42" s="56">
        <f t="shared" si="2"/>
        <v>0</v>
      </c>
      <c r="J42" s="57">
        <f t="shared" si="5"/>
        <v>5200</v>
      </c>
      <c r="K42" s="57">
        <f t="shared" si="5"/>
        <v>0</v>
      </c>
      <c r="L42" s="57">
        <f t="shared" si="3"/>
        <v>0</v>
      </c>
      <c r="M42" s="14"/>
    </row>
    <row r="43" spans="1:14" ht="15.75">
      <c r="A43" s="53" t="s">
        <v>171</v>
      </c>
      <c r="B43" s="70" t="s">
        <v>172</v>
      </c>
      <c r="C43" s="55">
        <v>273900</v>
      </c>
      <c r="D43" s="56"/>
      <c r="E43" s="56">
        <f t="shared" si="1"/>
        <v>0</v>
      </c>
      <c r="F43" s="27"/>
      <c r="G43" s="56">
        <v>1503748</v>
      </c>
      <c r="H43" s="56">
        <v>1503748</v>
      </c>
      <c r="I43" s="56"/>
      <c r="J43" s="57"/>
      <c r="K43" s="57"/>
      <c r="L43" s="57"/>
      <c r="M43" s="14"/>
    </row>
    <row r="44" spans="1:14" ht="33.75" customHeight="1">
      <c r="A44" s="53" t="s">
        <v>138</v>
      </c>
      <c r="B44" s="54" t="s">
        <v>20</v>
      </c>
      <c r="C44" s="55">
        <v>600000</v>
      </c>
      <c r="D44" s="57">
        <v>450000</v>
      </c>
      <c r="E44" s="56">
        <f t="shared" si="1"/>
        <v>75</v>
      </c>
      <c r="F44" s="27">
        <v>1050000</v>
      </c>
      <c r="G44" s="56">
        <v>1050000</v>
      </c>
      <c r="H44" s="56">
        <v>1050000</v>
      </c>
      <c r="I44" s="56">
        <f t="shared" si="2"/>
        <v>100</v>
      </c>
      <c r="J44" s="57">
        <f t="shared" si="5"/>
        <v>1650000</v>
      </c>
      <c r="K44" s="57">
        <f t="shared" si="5"/>
        <v>1500000</v>
      </c>
      <c r="L44" s="57">
        <f t="shared" si="3"/>
        <v>90.909090909090907</v>
      </c>
      <c r="M44" s="14"/>
      <c r="N44" s="69"/>
    </row>
    <row r="45" spans="1:14" ht="29.25" customHeight="1">
      <c r="A45" s="71"/>
      <c r="B45" s="72" t="s">
        <v>152</v>
      </c>
      <c r="C45" s="77">
        <f>C46</f>
        <v>142113443.66</v>
      </c>
      <c r="D45" s="77">
        <f>D46</f>
        <v>138432288.21000001</v>
      </c>
      <c r="E45" s="78">
        <f t="shared" si="1"/>
        <v>97.409706390053444</v>
      </c>
      <c r="F45" s="77">
        <f>F46</f>
        <v>5591548.5999999996</v>
      </c>
      <c r="G45" s="77">
        <f>G46</f>
        <v>5730681.5999999996</v>
      </c>
      <c r="H45" s="77">
        <f>H46</f>
        <v>4976455.8599999994</v>
      </c>
      <c r="I45" s="78">
        <f t="shared" ref="I45:I46" si="6">IF(G45=0,0,H45/G45*100)</f>
        <v>86.838812681549086</v>
      </c>
      <c r="J45" s="77">
        <f>J46</f>
        <v>147844125.25999999</v>
      </c>
      <c r="K45" s="77">
        <f>K46</f>
        <v>143408744.07000002</v>
      </c>
      <c r="L45" s="78">
        <f t="shared" ref="L45:L63" si="7">IF(J45=0,0,K45/J45*100)</f>
        <v>96.999961153546096</v>
      </c>
      <c r="M45" s="14"/>
      <c r="N45" s="69"/>
    </row>
    <row r="46" spans="1:14" ht="38.25">
      <c r="A46" s="71"/>
      <c r="B46" s="72" t="s">
        <v>153</v>
      </c>
      <c r="C46" s="77">
        <f>SUM(C47:C63)</f>
        <v>142113443.66</v>
      </c>
      <c r="D46" s="77">
        <f>SUM(D47:D63)</f>
        <v>138432288.21000001</v>
      </c>
      <c r="E46" s="78">
        <f t="shared" si="1"/>
        <v>97.409706390053444</v>
      </c>
      <c r="F46" s="77">
        <f>SUM(F47:F63)</f>
        <v>5591548.5999999996</v>
      </c>
      <c r="G46" s="77">
        <f>SUM(G47:G63)</f>
        <v>5730681.5999999996</v>
      </c>
      <c r="H46" s="77">
        <f>SUM(H47:H63)</f>
        <v>4976455.8599999994</v>
      </c>
      <c r="I46" s="78">
        <f t="shared" si="6"/>
        <v>86.838812681549086</v>
      </c>
      <c r="J46" s="77">
        <f>SUM(J47:J63)</f>
        <v>147844125.25999999</v>
      </c>
      <c r="K46" s="77">
        <f>SUM(K47:K63)</f>
        <v>143408744.07000002</v>
      </c>
      <c r="L46" s="78">
        <f t="shared" si="7"/>
        <v>96.999961153546096</v>
      </c>
      <c r="M46" s="14"/>
      <c r="N46" s="69"/>
    </row>
    <row r="47" spans="1:14" ht="25.5">
      <c r="A47" s="53" t="s">
        <v>165</v>
      </c>
      <c r="B47" s="54" t="s">
        <v>143</v>
      </c>
      <c r="C47" s="55">
        <v>1798500</v>
      </c>
      <c r="D47" s="57">
        <v>1763190.37</v>
      </c>
      <c r="E47" s="56">
        <f t="shared" si="1"/>
        <v>98.036717820405912</v>
      </c>
      <c r="F47" s="27"/>
      <c r="G47" s="56"/>
      <c r="H47" s="56"/>
      <c r="I47" s="56"/>
      <c r="J47" s="57">
        <f t="shared" ref="J47:K63" si="8">C47+G47</f>
        <v>1798500</v>
      </c>
      <c r="K47" s="57">
        <f t="shared" si="8"/>
        <v>1763190.37</v>
      </c>
      <c r="L47" s="56">
        <f t="shared" si="7"/>
        <v>98.036717820405912</v>
      </c>
      <c r="M47" s="14"/>
      <c r="N47" s="69"/>
    </row>
    <row r="48" spans="1:14" ht="15.75">
      <c r="A48" s="53" t="s">
        <v>154</v>
      </c>
      <c r="B48" s="54" t="s">
        <v>106</v>
      </c>
      <c r="C48" s="55">
        <v>30755460</v>
      </c>
      <c r="D48" s="57">
        <v>30153557.5</v>
      </c>
      <c r="E48" s="56">
        <f t="shared" si="1"/>
        <v>98.04294099324153</v>
      </c>
      <c r="F48" s="27">
        <v>3292600</v>
      </c>
      <c r="G48" s="56">
        <v>3431733</v>
      </c>
      <c r="H48" s="56">
        <v>2927776.63</v>
      </c>
      <c r="I48" s="56"/>
      <c r="J48" s="57">
        <f t="shared" si="8"/>
        <v>34187193</v>
      </c>
      <c r="K48" s="57">
        <f t="shared" si="8"/>
        <v>33081334.129999999</v>
      </c>
      <c r="L48" s="56">
        <f t="shared" si="7"/>
        <v>96.765283215852207</v>
      </c>
      <c r="M48" s="14"/>
      <c r="N48" s="69"/>
    </row>
    <row r="49" spans="1:14" ht="25.5">
      <c r="A49" s="53" t="s">
        <v>155</v>
      </c>
      <c r="B49" s="54" t="s">
        <v>52</v>
      </c>
      <c r="C49" s="55">
        <v>26724219</v>
      </c>
      <c r="D49" s="55">
        <v>24494420.850000001</v>
      </c>
      <c r="E49" s="56">
        <f t="shared" si="1"/>
        <v>91.656264491770557</v>
      </c>
      <c r="F49" s="27">
        <v>1214623.6000000001</v>
      </c>
      <c r="G49" s="56">
        <v>1214623.6000000001</v>
      </c>
      <c r="H49" s="56">
        <v>1197097.76</v>
      </c>
      <c r="I49" s="56"/>
      <c r="J49" s="57">
        <f t="shared" si="8"/>
        <v>27938842.600000001</v>
      </c>
      <c r="K49" s="57">
        <f t="shared" si="8"/>
        <v>25691518.610000003</v>
      </c>
      <c r="L49" s="56">
        <f t="shared" si="7"/>
        <v>91.956273843641625</v>
      </c>
      <c r="M49" s="14"/>
      <c r="N49" s="69"/>
    </row>
    <row r="50" spans="1:14" ht="25.5">
      <c r="A50" s="53" t="s">
        <v>156</v>
      </c>
      <c r="B50" s="54" t="s">
        <v>52</v>
      </c>
      <c r="C50" s="55">
        <v>71641400</v>
      </c>
      <c r="D50" s="57">
        <v>71603680.5</v>
      </c>
      <c r="E50" s="56">
        <f t="shared" si="1"/>
        <v>99.947349577199773</v>
      </c>
      <c r="F50" s="27"/>
      <c r="G50" s="56"/>
      <c r="H50" s="56"/>
      <c r="I50" s="56"/>
      <c r="J50" s="57">
        <f t="shared" si="8"/>
        <v>71641400</v>
      </c>
      <c r="K50" s="57">
        <f t="shared" si="8"/>
        <v>71603680.5</v>
      </c>
      <c r="L50" s="56">
        <f t="shared" si="7"/>
        <v>99.947349577199773</v>
      </c>
      <c r="M50" s="14"/>
      <c r="N50" s="69"/>
    </row>
    <row r="51" spans="1:14" ht="25.5" hidden="1">
      <c r="A51" s="53" t="s">
        <v>157</v>
      </c>
      <c r="B51" s="54" t="s">
        <v>52</v>
      </c>
      <c r="C51" s="55"/>
      <c r="D51" s="57"/>
      <c r="E51" s="56">
        <f t="shared" si="1"/>
        <v>0</v>
      </c>
      <c r="F51" s="27"/>
      <c r="G51" s="56"/>
      <c r="H51" s="56"/>
      <c r="I51" s="56"/>
      <c r="J51" s="57">
        <f t="shared" si="8"/>
        <v>0</v>
      </c>
      <c r="K51" s="57">
        <f t="shared" si="8"/>
        <v>0</v>
      </c>
      <c r="L51" s="56">
        <f t="shared" si="7"/>
        <v>0</v>
      </c>
      <c r="M51" s="14"/>
      <c r="N51" s="69"/>
    </row>
    <row r="52" spans="1:14" ht="15.75">
      <c r="A52" s="53" t="s">
        <v>158</v>
      </c>
      <c r="B52" s="54" t="s">
        <v>111</v>
      </c>
      <c r="C52" s="55">
        <v>6143296</v>
      </c>
      <c r="D52" s="57">
        <v>6092197.5599999996</v>
      </c>
      <c r="E52" s="56">
        <f t="shared" si="1"/>
        <v>99.168224353832201</v>
      </c>
      <c r="F52" s="27">
        <v>506225</v>
      </c>
      <c r="G52" s="56">
        <v>506225</v>
      </c>
      <c r="H52" s="56">
        <v>419262.05</v>
      </c>
      <c r="I52" s="56"/>
      <c r="J52" s="57">
        <f t="shared" si="8"/>
        <v>6649521</v>
      </c>
      <c r="K52" s="57">
        <f t="shared" si="8"/>
        <v>6511459.6099999994</v>
      </c>
      <c r="L52" s="56">
        <f t="shared" si="7"/>
        <v>97.923739318967478</v>
      </c>
      <c r="M52" s="14"/>
      <c r="N52" s="69"/>
    </row>
    <row r="53" spans="1:14" ht="15.75" hidden="1">
      <c r="A53" s="53" t="s">
        <v>159</v>
      </c>
      <c r="B53" s="54" t="s">
        <v>17</v>
      </c>
      <c r="C53" s="55"/>
      <c r="D53" s="57"/>
      <c r="E53" s="56">
        <f t="shared" si="1"/>
        <v>0</v>
      </c>
      <c r="F53" s="27"/>
      <c r="G53" s="56"/>
      <c r="H53" s="56"/>
      <c r="I53" s="56"/>
      <c r="J53" s="57">
        <f t="shared" si="8"/>
        <v>0</v>
      </c>
      <c r="K53" s="57">
        <f t="shared" si="8"/>
        <v>0</v>
      </c>
      <c r="L53" s="56">
        <f t="shared" si="7"/>
        <v>0</v>
      </c>
      <c r="M53" s="14"/>
      <c r="N53" s="69"/>
    </row>
    <row r="54" spans="1:14" ht="38.25">
      <c r="A54" s="53" t="s">
        <v>160</v>
      </c>
      <c r="B54" s="54" t="s">
        <v>0</v>
      </c>
      <c r="C54" s="55">
        <v>305400</v>
      </c>
      <c r="D54" s="57">
        <v>278372.57</v>
      </c>
      <c r="E54" s="56">
        <f t="shared" si="1"/>
        <v>91.150153896529133</v>
      </c>
      <c r="F54" s="27"/>
      <c r="G54" s="56"/>
      <c r="H54" s="56"/>
      <c r="I54" s="56"/>
      <c r="J54" s="57">
        <f t="shared" si="8"/>
        <v>305400</v>
      </c>
      <c r="K54" s="57">
        <f t="shared" si="8"/>
        <v>278372.57</v>
      </c>
      <c r="L54" s="56">
        <f t="shared" si="7"/>
        <v>91.150153896529133</v>
      </c>
      <c r="M54" s="14"/>
      <c r="N54" s="69"/>
    </row>
    <row r="55" spans="1:14" ht="51">
      <c r="A55" s="53" t="s">
        <v>161</v>
      </c>
      <c r="B55" s="54" t="s">
        <v>115</v>
      </c>
      <c r="C55" s="55">
        <v>214918.66</v>
      </c>
      <c r="D55" s="57">
        <v>163367.35999999999</v>
      </c>
      <c r="E55" s="56">
        <f t="shared" si="1"/>
        <v>76.013576485168841</v>
      </c>
      <c r="F55" s="27"/>
      <c r="G55" s="56"/>
      <c r="H55" s="56"/>
      <c r="I55" s="56"/>
      <c r="J55" s="57">
        <f t="shared" si="8"/>
        <v>214918.66</v>
      </c>
      <c r="K55" s="57">
        <f t="shared" si="8"/>
        <v>163367.35999999999</v>
      </c>
      <c r="L55" s="56">
        <f t="shared" si="7"/>
        <v>76.013576485168841</v>
      </c>
      <c r="M55" s="14"/>
      <c r="N55" s="69"/>
    </row>
    <row r="56" spans="1:14" ht="42.75" customHeight="1">
      <c r="A56" s="53" t="s">
        <v>204</v>
      </c>
      <c r="B56" s="54" t="s">
        <v>207</v>
      </c>
      <c r="C56" s="55">
        <v>21200</v>
      </c>
      <c r="D56" s="57">
        <v>5915.5</v>
      </c>
      <c r="E56" s="56">
        <f t="shared" si="1"/>
        <v>27.903301886792452</v>
      </c>
      <c r="F56" s="27"/>
      <c r="G56" s="56"/>
      <c r="H56" s="56"/>
      <c r="I56" s="56"/>
      <c r="J56" s="57">
        <f t="shared" si="8"/>
        <v>21200</v>
      </c>
      <c r="K56" s="57">
        <f t="shared" si="8"/>
        <v>5915.5</v>
      </c>
      <c r="L56" s="56">
        <f t="shared" si="7"/>
        <v>27.903301886792452</v>
      </c>
      <c r="M56" s="14"/>
      <c r="N56" s="69"/>
    </row>
    <row r="57" spans="1:14" ht="38.25">
      <c r="A57" s="53" t="s">
        <v>205</v>
      </c>
      <c r="B57" s="54" t="s">
        <v>208</v>
      </c>
      <c r="C57" s="55"/>
      <c r="D57" s="57"/>
      <c r="E57" s="56"/>
      <c r="F57" s="27">
        <v>196100</v>
      </c>
      <c r="G57" s="56">
        <v>196100</v>
      </c>
      <c r="H57" s="56">
        <v>53239</v>
      </c>
      <c r="I57" s="56"/>
      <c r="J57" s="57">
        <f t="shared" si="8"/>
        <v>196100</v>
      </c>
      <c r="K57" s="57">
        <f t="shared" si="8"/>
        <v>53239</v>
      </c>
      <c r="L57" s="56">
        <f t="shared" si="7"/>
        <v>27.148903620601732</v>
      </c>
      <c r="M57" s="14"/>
      <c r="N57" s="69"/>
    </row>
    <row r="58" spans="1:14" ht="38.25">
      <c r="A58" s="53" t="s">
        <v>162</v>
      </c>
      <c r="B58" s="54" t="s">
        <v>117</v>
      </c>
      <c r="C58" s="55">
        <v>1750700</v>
      </c>
      <c r="D58" s="57">
        <v>1270289.5900000001</v>
      </c>
      <c r="E58" s="56">
        <f t="shared" si="1"/>
        <v>72.558952990232484</v>
      </c>
      <c r="F58" s="27"/>
      <c r="G58" s="56"/>
      <c r="H58" s="56"/>
      <c r="I58" s="56"/>
      <c r="J58" s="57">
        <f t="shared" si="8"/>
        <v>1750700</v>
      </c>
      <c r="K58" s="57">
        <f t="shared" si="8"/>
        <v>1270289.5900000001</v>
      </c>
      <c r="L58" s="56">
        <f t="shared" si="7"/>
        <v>72.558952990232484</v>
      </c>
      <c r="M58" s="14"/>
      <c r="N58" s="69"/>
    </row>
    <row r="59" spans="1:14" ht="15.75">
      <c r="A59" s="53" t="s">
        <v>163</v>
      </c>
      <c r="B59" s="54" t="s">
        <v>1</v>
      </c>
      <c r="C59" s="55">
        <v>566650</v>
      </c>
      <c r="D59" s="57">
        <v>513590.57</v>
      </c>
      <c r="E59" s="56">
        <f t="shared" si="1"/>
        <v>90.636295773405109</v>
      </c>
      <c r="F59" s="27"/>
      <c r="G59" s="56"/>
      <c r="H59" s="56"/>
      <c r="I59" s="56"/>
      <c r="J59" s="57">
        <f t="shared" si="8"/>
        <v>566650</v>
      </c>
      <c r="K59" s="57">
        <f t="shared" si="8"/>
        <v>513590.57</v>
      </c>
      <c r="L59" s="56">
        <f t="shared" si="7"/>
        <v>90.636295773405109</v>
      </c>
      <c r="M59" s="14"/>
      <c r="N59" s="69"/>
    </row>
    <row r="60" spans="1:14" ht="38.25" hidden="1">
      <c r="A60" s="53" t="s">
        <v>164</v>
      </c>
      <c r="B60" s="54" t="s">
        <v>147</v>
      </c>
      <c r="C60" s="55"/>
      <c r="D60" s="57"/>
      <c r="E60" s="56">
        <f t="shared" si="1"/>
        <v>0</v>
      </c>
      <c r="F60" s="27"/>
      <c r="G60" s="56"/>
      <c r="H60" s="56"/>
      <c r="I60" s="56"/>
      <c r="J60" s="57">
        <f t="shared" si="8"/>
        <v>0</v>
      </c>
      <c r="K60" s="57">
        <f t="shared" si="8"/>
        <v>0</v>
      </c>
      <c r="L60" s="56">
        <f t="shared" si="7"/>
        <v>0</v>
      </c>
      <c r="M60" s="14"/>
      <c r="N60" s="69"/>
    </row>
    <row r="61" spans="1:14" ht="16.5" customHeight="1">
      <c r="A61" s="53" t="s">
        <v>180</v>
      </c>
      <c r="B61" s="54" t="s">
        <v>177</v>
      </c>
      <c r="C61" s="55">
        <v>835700</v>
      </c>
      <c r="D61" s="57">
        <v>825351.49</v>
      </c>
      <c r="E61" s="56">
        <f t="shared" si="1"/>
        <v>98.761695584539908</v>
      </c>
      <c r="F61" s="27"/>
      <c r="G61" s="56"/>
      <c r="H61" s="56"/>
      <c r="I61" s="56"/>
      <c r="J61" s="57">
        <f t="shared" si="8"/>
        <v>835700</v>
      </c>
      <c r="K61" s="57">
        <f t="shared" si="8"/>
        <v>825351.49</v>
      </c>
      <c r="L61" s="56">
        <f t="shared" si="7"/>
        <v>98.761695584539908</v>
      </c>
      <c r="M61" s="14"/>
      <c r="N61" s="69"/>
    </row>
    <row r="62" spans="1:14" ht="24" customHeight="1">
      <c r="A62" s="53" t="s">
        <v>182</v>
      </c>
      <c r="B62" s="54" t="s">
        <v>178</v>
      </c>
      <c r="C62" s="55">
        <v>1056000</v>
      </c>
      <c r="D62" s="57">
        <v>1018354.35</v>
      </c>
      <c r="E62" s="56">
        <f t="shared" si="1"/>
        <v>96.435071022727271</v>
      </c>
      <c r="F62" s="27">
        <v>382000</v>
      </c>
      <c r="G62" s="56">
        <v>382000</v>
      </c>
      <c r="H62" s="56">
        <v>379080.42</v>
      </c>
      <c r="I62" s="56"/>
      <c r="J62" s="57">
        <f t="shared" si="8"/>
        <v>1438000</v>
      </c>
      <c r="K62" s="57">
        <f t="shared" si="8"/>
        <v>1397434.77</v>
      </c>
      <c r="L62" s="56">
        <f t="shared" si="7"/>
        <v>97.179052155771899</v>
      </c>
      <c r="M62" s="14"/>
      <c r="N62" s="69"/>
    </row>
    <row r="63" spans="1:14" ht="27.75" customHeight="1">
      <c r="A63" s="53" t="s">
        <v>181</v>
      </c>
      <c r="B63" s="54" t="s">
        <v>179</v>
      </c>
      <c r="C63" s="55">
        <v>300000</v>
      </c>
      <c r="D63" s="57">
        <v>250000</v>
      </c>
      <c r="E63" s="56">
        <f t="shared" si="1"/>
        <v>83.333333333333343</v>
      </c>
      <c r="F63" s="27"/>
      <c r="G63" s="56"/>
      <c r="H63" s="56"/>
      <c r="I63" s="56"/>
      <c r="J63" s="57">
        <f t="shared" si="8"/>
        <v>300000</v>
      </c>
      <c r="K63" s="57">
        <f t="shared" si="8"/>
        <v>250000</v>
      </c>
      <c r="L63" s="56">
        <f t="shared" si="7"/>
        <v>83.333333333333343</v>
      </c>
      <c r="M63" s="14"/>
      <c r="N63" s="69"/>
    </row>
    <row r="64" spans="1:14" ht="15.75">
      <c r="A64" s="48" t="s">
        <v>139</v>
      </c>
      <c r="B64" s="49" t="s">
        <v>140</v>
      </c>
      <c r="C64" s="50">
        <f>C65</f>
        <v>2092800</v>
      </c>
      <c r="D64" s="50">
        <f>D65</f>
        <v>1146938.3999999999</v>
      </c>
      <c r="E64" s="50">
        <f t="shared" si="1"/>
        <v>54.804013761467886</v>
      </c>
      <c r="F64" s="50">
        <f>F65</f>
        <v>76800</v>
      </c>
      <c r="G64" s="50">
        <f>G65</f>
        <v>76800</v>
      </c>
      <c r="H64" s="50">
        <f>H65</f>
        <v>76800</v>
      </c>
      <c r="I64" s="50">
        <f t="shared" si="2"/>
        <v>100</v>
      </c>
      <c r="J64" s="60">
        <f>C64+G64</f>
        <v>2169600</v>
      </c>
      <c r="K64" s="60">
        <f>D64+H64</f>
        <v>1223738.3999999999</v>
      </c>
      <c r="L64" s="60">
        <f t="shared" si="3"/>
        <v>56.403871681415929</v>
      </c>
      <c r="M64" s="15"/>
    </row>
    <row r="65" spans="1:13" ht="15.75">
      <c r="A65" s="48" t="s">
        <v>6</v>
      </c>
      <c r="B65" s="49" t="s">
        <v>141</v>
      </c>
      <c r="C65" s="50">
        <f>SUM(C66:C68)</f>
        <v>2092800</v>
      </c>
      <c r="D65" s="50">
        <f>SUM(D66:D68)</f>
        <v>1146938.3999999999</v>
      </c>
      <c r="E65" s="50">
        <f t="shared" si="1"/>
        <v>54.804013761467886</v>
      </c>
      <c r="F65" s="50">
        <f>SUM(F66:F68)</f>
        <v>76800</v>
      </c>
      <c r="G65" s="50">
        <f>SUM(G66:G68)</f>
        <v>76800</v>
      </c>
      <c r="H65" s="50">
        <f>SUM(H66:H68)</f>
        <v>76800</v>
      </c>
      <c r="I65" s="50">
        <f t="shared" si="2"/>
        <v>100</v>
      </c>
      <c r="J65" s="60">
        <f>C65+G65</f>
        <v>2169600</v>
      </c>
      <c r="K65" s="60">
        <f>D65+H65</f>
        <v>1223738.3999999999</v>
      </c>
      <c r="L65" s="60">
        <f t="shared" si="3"/>
        <v>56.403871681415929</v>
      </c>
      <c r="M65" s="15"/>
    </row>
    <row r="66" spans="1:13" ht="25.5">
      <c r="A66" s="53" t="s">
        <v>142</v>
      </c>
      <c r="B66" s="54" t="s">
        <v>143</v>
      </c>
      <c r="C66" s="55">
        <v>1031000</v>
      </c>
      <c r="D66" s="56">
        <v>885138.4</v>
      </c>
      <c r="E66" s="56">
        <f t="shared" si="1"/>
        <v>85.852415130940841</v>
      </c>
      <c r="F66" s="27">
        <v>40000</v>
      </c>
      <c r="G66" s="56">
        <v>40000</v>
      </c>
      <c r="H66" s="58">
        <v>40000</v>
      </c>
      <c r="I66" s="56">
        <f t="shared" si="2"/>
        <v>100</v>
      </c>
      <c r="J66" s="57">
        <f>C66+G66</f>
        <v>1071000</v>
      </c>
      <c r="K66" s="57"/>
      <c r="L66" s="57">
        <f t="shared" si="3"/>
        <v>0</v>
      </c>
      <c r="M66" s="16"/>
    </row>
    <row r="67" spans="1:13" ht="15.75">
      <c r="A67" s="53" t="s">
        <v>2</v>
      </c>
      <c r="B67" s="54" t="s">
        <v>3</v>
      </c>
      <c r="C67" s="55">
        <v>600000</v>
      </c>
      <c r="D67" s="56"/>
      <c r="E67" s="56"/>
      <c r="F67" s="27"/>
      <c r="G67" s="56"/>
      <c r="H67" s="61"/>
      <c r="I67" s="56"/>
      <c r="J67" s="57">
        <f>C67+G67</f>
        <v>600000</v>
      </c>
      <c r="K67" s="57"/>
      <c r="L67" s="57"/>
      <c r="M67" s="16"/>
    </row>
    <row r="68" spans="1:13" ht="15.75">
      <c r="A68" s="53" t="s">
        <v>167</v>
      </c>
      <c r="B68" s="54" t="s">
        <v>168</v>
      </c>
      <c r="C68" s="55">
        <v>461800</v>
      </c>
      <c r="D68" s="56">
        <v>261800</v>
      </c>
      <c r="E68" s="56">
        <f t="shared" si="1"/>
        <v>56.691208315288002</v>
      </c>
      <c r="F68" s="27">
        <v>36800</v>
      </c>
      <c r="G68" s="56">
        <v>36800</v>
      </c>
      <c r="H68" s="64">
        <v>36800</v>
      </c>
      <c r="I68" s="56"/>
      <c r="J68" s="57">
        <f>C68+G68</f>
        <v>498600</v>
      </c>
      <c r="K68" s="57"/>
      <c r="L68" s="57"/>
      <c r="M68" s="16"/>
    </row>
    <row r="69" spans="1:13" ht="15.75">
      <c r="A69" s="62"/>
      <c r="B69" s="63" t="s">
        <v>22</v>
      </c>
      <c r="C69" s="50">
        <f>C10+C64+C45</f>
        <v>174926592.66</v>
      </c>
      <c r="D69" s="50">
        <f>D10+D64+D45</f>
        <v>164349086.49000001</v>
      </c>
      <c r="E69" s="50">
        <f t="shared" si="1"/>
        <v>93.953174294911705</v>
      </c>
      <c r="F69" s="50">
        <f>F10+F64+F45</f>
        <v>10982922.42</v>
      </c>
      <c r="G69" s="50">
        <f>G10+G64+G45</f>
        <v>11884800.42</v>
      </c>
      <c r="H69" s="50">
        <f>H10+H64+H45</f>
        <v>10650525.079999998</v>
      </c>
      <c r="I69" s="50">
        <f t="shared" si="2"/>
        <v>89.61467339474261</v>
      </c>
      <c r="J69" s="60">
        <f>C69+G69</f>
        <v>186811393.07999998</v>
      </c>
      <c r="K69" s="60">
        <f>D69+H69</f>
        <v>174999611.56999999</v>
      </c>
      <c r="L69" s="60">
        <f t="shared" si="3"/>
        <v>93.677162128467344</v>
      </c>
      <c r="M69" s="15"/>
    </row>
    <row r="71" spans="1:13">
      <c r="J71" s="10"/>
      <c r="K71" s="10"/>
    </row>
    <row r="74" spans="1:13" ht="15.75">
      <c r="B74" s="66" t="s">
        <v>173</v>
      </c>
      <c r="C74" s="67"/>
      <c r="D74" s="85"/>
      <c r="E74" s="85"/>
      <c r="F74"/>
      <c r="G74"/>
      <c r="H74" s="68" t="s">
        <v>174</v>
      </c>
    </row>
  </sheetData>
  <mergeCells count="20">
    <mergeCell ref="J1:K1"/>
    <mergeCell ref="J2:K2"/>
    <mergeCell ref="D74:E74"/>
    <mergeCell ref="A4:L4"/>
    <mergeCell ref="A5:L5"/>
    <mergeCell ref="A7:A9"/>
    <mergeCell ref="B7:B9"/>
    <mergeCell ref="C7:E7"/>
    <mergeCell ref="F7:I7"/>
    <mergeCell ref="J7:L7"/>
    <mergeCell ref="L8:L9"/>
    <mergeCell ref="F8:F9"/>
    <mergeCell ref="C8:C9"/>
    <mergeCell ref="D8:D9"/>
    <mergeCell ref="E8:E9"/>
    <mergeCell ref="J8:J9"/>
    <mergeCell ref="G8:G9"/>
    <mergeCell ref="H8:H9"/>
    <mergeCell ref="I8:I9"/>
    <mergeCell ref="K8:K9"/>
  </mergeCells>
  <phoneticPr fontId="0" type="noConversion"/>
  <pageMargins left="0.19685039370078741" right="0.23622047244094491" top="0.78740157480314965" bottom="0.43307086614173229" header="0" footer="0"/>
  <pageSetup paperSize="9" scale="7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Видатки!Заголовки_для_печати</vt:lpstr>
      <vt:lpstr>Доходи!Заголовки_для_печати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Vision</cp:lastModifiedBy>
  <cp:lastPrinted>2024-02-26T09:32:58Z</cp:lastPrinted>
  <dcterms:created xsi:type="dcterms:W3CDTF">2021-02-01T07:32:26Z</dcterms:created>
  <dcterms:modified xsi:type="dcterms:W3CDTF">2024-03-28T13:21:23Z</dcterms:modified>
</cp:coreProperties>
</file>