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035" yWindow="-195" windowWidth="19440" windowHeight="10380"/>
  </bookViews>
  <sheets>
    <sheet name="Доходи" sheetId="1" r:id="rId1"/>
    <sheet name="Видатки" sheetId="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Data">#REF!</definedName>
    <definedName name="Date">#REF!</definedName>
    <definedName name="Date1">#REF!</definedName>
    <definedName name="EXCEL_VER">10</definedName>
    <definedName name="PRINT_DATE">"20.04.2017 13:04:29"</definedName>
    <definedName name="PRINTER">"Eксель_Імпорт (XlRpt)  ДержКазначейство ЦА, Копичко Олександр"</definedName>
    <definedName name="REP_CREATOR">"exp07"</definedName>
    <definedName name="аа">#REF!</definedName>
    <definedName name="б2000">#REF!</definedName>
    <definedName name="б22110">#REF!</definedName>
    <definedName name="б24">#REF!</definedName>
    <definedName name="б25">#REF!</definedName>
    <definedName name="жж">#REF!</definedName>
    <definedName name="_xlnm.Print_Titles" localSheetId="1">Видатки!$7:$9</definedName>
    <definedName name="_xlnm.Print_Titles" localSheetId="0">Доходи!$7:$9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44525"/>
</workbook>
</file>

<file path=xl/calcChain.xml><?xml version="1.0" encoding="utf-8"?>
<calcChain xmlns="http://schemas.openxmlformats.org/spreadsheetml/2006/main">
  <c r="F91" i="1"/>
  <c r="G91"/>
  <c r="E40" i="2" l="1"/>
  <c r="E38"/>
  <c r="E88" i="1" l="1"/>
  <c r="D81"/>
  <c r="C81"/>
  <c r="E84"/>
  <c r="F63" i="2" l="1"/>
  <c r="G63"/>
  <c r="J66"/>
  <c r="D85" i="1"/>
  <c r="D29"/>
  <c r="K29" s="1"/>
  <c r="C29"/>
  <c r="J29" s="1"/>
  <c r="E59"/>
  <c r="E58"/>
  <c r="E56"/>
  <c r="E30"/>
  <c r="H67"/>
  <c r="D91"/>
  <c r="C91"/>
  <c r="E92"/>
  <c r="D40"/>
  <c r="H63" i="2"/>
  <c r="H62" s="1"/>
  <c r="E66"/>
  <c r="E43"/>
  <c r="E89" i="1"/>
  <c r="J89"/>
  <c r="L89" s="1"/>
  <c r="K89"/>
  <c r="D20"/>
  <c r="H46" i="2"/>
  <c r="H45" s="1"/>
  <c r="G46"/>
  <c r="G45" s="1"/>
  <c r="F46"/>
  <c r="F45" s="1"/>
  <c r="H11"/>
  <c r="H10" s="1"/>
  <c r="G11"/>
  <c r="G10" s="1"/>
  <c r="F11"/>
  <c r="F10" s="1"/>
  <c r="F62"/>
  <c r="C11"/>
  <c r="C10" s="1"/>
  <c r="C46"/>
  <c r="C45" s="1"/>
  <c r="C63"/>
  <c r="D11"/>
  <c r="D10" s="1"/>
  <c r="D46"/>
  <c r="D63"/>
  <c r="D62" s="1"/>
  <c r="E47"/>
  <c r="E61"/>
  <c r="E60"/>
  <c r="E59"/>
  <c r="E58"/>
  <c r="E57"/>
  <c r="E56"/>
  <c r="E55"/>
  <c r="E54"/>
  <c r="E53"/>
  <c r="E52"/>
  <c r="E51"/>
  <c r="E50"/>
  <c r="E49"/>
  <c r="E48"/>
  <c r="G45" i="1"/>
  <c r="G44" s="1"/>
  <c r="F67"/>
  <c r="F66" s="1"/>
  <c r="F48" s="1"/>
  <c r="G71"/>
  <c r="J71" s="1"/>
  <c r="G67"/>
  <c r="H63"/>
  <c r="H62"/>
  <c r="H71"/>
  <c r="H66" s="1"/>
  <c r="K66" s="1"/>
  <c r="H49"/>
  <c r="D17"/>
  <c r="D55"/>
  <c r="C55"/>
  <c r="J55" s="1"/>
  <c r="D63"/>
  <c r="D62" s="1"/>
  <c r="C63"/>
  <c r="C62" s="1"/>
  <c r="J62" s="1"/>
  <c r="J65" i="2"/>
  <c r="J94" i="1"/>
  <c r="L94" s="1"/>
  <c r="H45"/>
  <c r="K45" s="1"/>
  <c r="H44"/>
  <c r="H12"/>
  <c r="H11" s="1"/>
  <c r="H19"/>
  <c r="H76"/>
  <c r="H75" s="1"/>
  <c r="G76"/>
  <c r="G75" s="1"/>
  <c r="G74" s="1"/>
  <c r="J74" s="1"/>
  <c r="G49"/>
  <c r="G12"/>
  <c r="G11" s="1"/>
  <c r="G19"/>
  <c r="F76"/>
  <c r="F75" s="1"/>
  <c r="F49"/>
  <c r="F45"/>
  <c r="F44" s="1"/>
  <c r="F10" s="1"/>
  <c r="F81"/>
  <c r="F80" s="1"/>
  <c r="F85"/>
  <c r="D12"/>
  <c r="D11" s="1"/>
  <c r="D25"/>
  <c r="K25" s="1"/>
  <c r="D23"/>
  <c r="K23" s="1"/>
  <c r="D50"/>
  <c r="D49"/>
  <c r="K49" s="1"/>
  <c r="D60"/>
  <c r="D76"/>
  <c r="D75"/>
  <c r="D74" s="1"/>
  <c r="D87"/>
  <c r="K32" i="2"/>
  <c r="K33"/>
  <c r="J33"/>
  <c r="L33" s="1"/>
  <c r="E26"/>
  <c r="J26"/>
  <c r="K12"/>
  <c r="J13"/>
  <c r="J14"/>
  <c r="J15"/>
  <c r="L15" s="1"/>
  <c r="J16"/>
  <c r="L16" s="1"/>
  <c r="J17"/>
  <c r="L17" s="1"/>
  <c r="J18"/>
  <c r="L18" s="1"/>
  <c r="J19"/>
  <c r="L19" s="1"/>
  <c r="J20"/>
  <c r="L20" s="1"/>
  <c r="J21"/>
  <c r="L21" s="1"/>
  <c r="J22"/>
  <c r="J23"/>
  <c r="L23" s="1"/>
  <c r="J24"/>
  <c r="J25"/>
  <c r="L25" s="1"/>
  <c r="J27"/>
  <c r="J28"/>
  <c r="J29"/>
  <c r="J30"/>
  <c r="J31"/>
  <c r="J32"/>
  <c r="J34"/>
  <c r="J35"/>
  <c r="J36"/>
  <c r="L36" s="1"/>
  <c r="K36"/>
  <c r="J37"/>
  <c r="L37" s="1"/>
  <c r="J38"/>
  <c r="J39"/>
  <c r="J41"/>
  <c r="J42"/>
  <c r="J44"/>
  <c r="J64"/>
  <c r="L64" s="1"/>
  <c r="J12"/>
  <c r="I13"/>
  <c r="I14"/>
  <c r="I15"/>
  <c r="I16"/>
  <c r="I17"/>
  <c r="I18"/>
  <c r="I19"/>
  <c r="I20"/>
  <c r="I21"/>
  <c r="I22"/>
  <c r="I23"/>
  <c r="I24"/>
  <c r="I25"/>
  <c r="I27"/>
  <c r="I28"/>
  <c r="I29"/>
  <c r="I30"/>
  <c r="I31"/>
  <c r="I32"/>
  <c r="I34"/>
  <c r="I35"/>
  <c r="I36"/>
  <c r="I37"/>
  <c r="I38"/>
  <c r="I39"/>
  <c r="I41"/>
  <c r="I42"/>
  <c r="I44"/>
  <c r="I64"/>
  <c r="E13"/>
  <c r="E14"/>
  <c r="E15"/>
  <c r="E16"/>
  <c r="E17"/>
  <c r="E18"/>
  <c r="E19"/>
  <c r="E20"/>
  <c r="E21"/>
  <c r="E22"/>
  <c r="E23"/>
  <c r="E24"/>
  <c r="E25"/>
  <c r="E27"/>
  <c r="E28"/>
  <c r="E29"/>
  <c r="E30"/>
  <c r="E31"/>
  <c r="E32"/>
  <c r="E34"/>
  <c r="E35"/>
  <c r="E36"/>
  <c r="E37"/>
  <c r="E39"/>
  <c r="E41"/>
  <c r="E42"/>
  <c r="E44"/>
  <c r="E64"/>
  <c r="E12"/>
  <c r="I12"/>
  <c r="K44"/>
  <c r="K42"/>
  <c r="K41"/>
  <c r="K39"/>
  <c r="K38"/>
  <c r="K37"/>
  <c r="K35"/>
  <c r="K34"/>
  <c r="K31"/>
  <c r="L31" s="1"/>
  <c r="K30"/>
  <c r="K29"/>
  <c r="K28"/>
  <c r="L28" s="1"/>
  <c r="K27"/>
  <c r="K25"/>
  <c r="K24"/>
  <c r="K23"/>
  <c r="K22"/>
  <c r="K21"/>
  <c r="K20"/>
  <c r="K19"/>
  <c r="K18"/>
  <c r="K17"/>
  <c r="K16"/>
  <c r="K15"/>
  <c r="K14"/>
  <c r="K13"/>
  <c r="L41"/>
  <c r="L22"/>
  <c r="L14"/>
  <c r="L13"/>
  <c r="I29" i="1"/>
  <c r="J72"/>
  <c r="K72"/>
  <c r="K94"/>
  <c r="I91"/>
  <c r="H91"/>
  <c r="K91" s="1"/>
  <c r="E73"/>
  <c r="I73"/>
  <c r="J73"/>
  <c r="K73"/>
  <c r="E47"/>
  <c r="I47"/>
  <c r="K47"/>
  <c r="L47"/>
  <c r="J45"/>
  <c r="J44" s="1"/>
  <c r="C87"/>
  <c r="J87" s="1"/>
  <c r="E90"/>
  <c r="K90"/>
  <c r="J90"/>
  <c r="L90" s="1"/>
  <c r="J64"/>
  <c r="K64"/>
  <c r="E63"/>
  <c r="K93"/>
  <c r="L93" s="1"/>
  <c r="J93"/>
  <c r="I93"/>
  <c r="E93"/>
  <c r="K88"/>
  <c r="J88"/>
  <c r="I88"/>
  <c r="I87"/>
  <c r="K86"/>
  <c r="J86"/>
  <c r="I86"/>
  <c r="E86"/>
  <c r="H85"/>
  <c r="G85"/>
  <c r="I85" s="1"/>
  <c r="C85"/>
  <c r="E85" s="1"/>
  <c r="K83"/>
  <c r="J83"/>
  <c r="L83" s="1"/>
  <c r="I83"/>
  <c r="E83"/>
  <c r="H81"/>
  <c r="K81"/>
  <c r="G81"/>
  <c r="J81"/>
  <c r="K77"/>
  <c r="J77"/>
  <c r="I77"/>
  <c r="E77"/>
  <c r="C76"/>
  <c r="E76" s="1"/>
  <c r="E74"/>
  <c r="E72"/>
  <c r="E71"/>
  <c r="I69"/>
  <c r="D69"/>
  <c r="K69"/>
  <c r="C69"/>
  <c r="E69" s="1"/>
  <c r="K68"/>
  <c r="J68"/>
  <c r="L68" s="1"/>
  <c r="I68"/>
  <c r="E68"/>
  <c r="K67"/>
  <c r="J67"/>
  <c r="E67"/>
  <c r="E66"/>
  <c r="I64"/>
  <c r="E64"/>
  <c r="I63"/>
  <c r="I62"/>
  <c r="K61"/>
  <c r="K60" s="1"/>
  <c r="J61"/>
  <c r="J60" s="1"/>
  <c r="I61"/>
  <c r="E61"/>
  <c r="H60"/>
  <c r="G60"/>
  <c r="I60" s="1"/>
  <c r="F60"/>
  <c r="C60"/>
  <c r="K57"/>
  <c r="J57"/>
  <c r="I57"/>
  <c r="E57"/>
  <c r="I55"/>
  <c r="H54"/>
  <c r="G54"/>
  <c r="I54"/>
  <c r="F54"/>
  <c r="K53"/>
  <c r="E53"/>
  <c r="K52"/>
  <c r="J52"/>
  <c r="I52"/>
  <c r="E52"/>
  <c r="K51"/>
  <c r="J51"/>
  <c r="I51"/>
  <c r="E51"/>
  <c r="I50"/>
  <c r="K50"/>
  <c r="C50"/>
  <c r="J50" s="1"/>
  <c r="I49"/>
  <c r="K46"/>
  <c r="J46"/>
  <c r="L46" s="1"/>
  <c r="I46"/>
  <c r="E46"/>
  <c r="E45"/>
  <c r="E44"/>
  <c r="K43"/>
  <c r="J43"/>
  <c r="I43"/>
  <c r="E43"/>
  <c r="K42"/>
  <c r="J42"/>
  <c r="I42"/>
  <c r="E42"/>
  <c r="K41"/>
  <c r="J41"/>
  <c r="I41"/>
  <c r="E41"/>
  <c r="I40"/>
  <c r="K40"/>
  <c r="C40"/>
  <c r="J40" s="1"/>
  <c r="K39"/>
  <c r="J39"/>
  <c r="L39" s="1"/>
  <c r="I39"/>
  <c r="H38"/>
  <c r="H37"/>
  <c r="K37"/>
  <c r="G38"/>
  <c r="I38" s="1"/>
  <c r="F38"/>
  <c r="E37"/>
  <c r="K36"/>
  <c r="J36"/>
  <c r="I36"/>
  <c r="E36"/>
  <c r="K35"/>
  <c r="J35"/>
  <c r="L35" s="1"/>
  <c r="I35"/>
  <c r="E35"/>
  <c r="K34"/>
  <c r="J34"/>
  <c r="L34" s="1"/>
  <c r="I34"/>
  <c r="E34"/>
  <c r="H33"/>
  <c r="K33" s="1"/>
  <c r="G33"/>
  <c r="J33" s="1"/>
  <c r="L33" s="1"/>
  <c r="E33"/>
  <c r="K32"/>
  <c r="J32"/>
  <c r="I32"/>
  <c r="E32"/>
  <c r="K31"/>
  <c r="J31"/>
  <c r="I31"/>
  <c r="E31"/>
  <c r="I28"/>
  <c r="K27"/>
  <c r="J27"/>
  <c r="I27"/>
  <c r="E27"/>
  <c r="K26"/>
  <c r="J26"/>
  <c r="L26" s="1"/>
  <c r="I26"/>
  <c r="E26"/>
  <c r="I25"/>
  <c r="C25"/>
  <c r="J25" s="1"/>
  <c r="K24"/>
  <c r="J24"/>
  <c r="L24" s="1"/>
  <c r="I24"/>
  <c r="E24"/>
  <c r="I23"/>
  <c r="C23"/>
  <c r="J23" s="1"/>
  <c r="I22"/>
  <c r="K21"/>
  <c r="J21"/>
  <c r="L21" s="1"/>
  <c r="I21"/>
  <c r="J20"/>
  <c r="L20"/>
  <c r="I20"/>
  <c r="K20"/>
  <c r="K19"/>
  <c r="J19"/>
  <c r="E19"/>
  <c r="K18"/>
  <c r="J18"/>
  <c r="I18"/>
  <c r="E18"/>
  <c r="I17"/>
  <c r="C17"/>
  <c r="J17" s="1"/>
  <c r="I16"/>
  <c r="K15"/>
  <c r="J15"/>
  <c r="I15"/>
  <c r="E15"/>
  <c r="K14"/>
  <c r="J14"/>
  <c r="I14"/>
  <c r="E14"/>
  <c r="K13"/>
  <c r="J13"/>
  <c r="I13"/>
  <c r="E13"/>
  <c r="I12"/>
  <c r="C12"/>
  <c r="J12" s="1"/>
  <c r="K38"/>
  <c r="C75"/>
  <c r="E75"/>
  <c r="I53"/>
  <c r="I33"/>
  <c r="J85"/>
  <c r="K85"/>
  <c r="G80"/>
  <c r="G79" s="1"/>
  <c r="H80"/>
  <c r="H79" s="1"/>
  <c r="J38"/>
  <c r="L38" s="1"/>
  <c r="E81"/>
  <c r="I81"/>
  <c r="I19"/>
  <c r="J53"/>
  <c r="L53" s="1"/>
  <c r="I67"/>
  <c r="C54"/>
  <c r="J54" s="1"/>
  <c r="G37"/>
  <c r="J69"/>
  <c r="I72"/>
  <c r="I37"/>
  <c r="J37"/>
  <c r="L29" i="2" l="1"/>
  <c r="L86" i="1"/>
  <c r="L81"/>
  <c r="L37"/>
  <c r="C22"/>
  <c r="J22" s="1"/>
  <c r="C16"/>
  <c r="J16" s="1"/>
  <c r="L39" i="2"/>
  <c r="L27"/>
  <c r="L24"/>
  <c r="L12"/>
  <c r="J91" i="1"/>
  <c r="L91" s="1"/>
  <c r="E91"/>
  <c r="L77"/>
  <c r="I71"/>
  <c r="L69"/>
  <c r="L64"/>
  <c r="L61"/>
  <c r="E55"/>
  <c r="L57"/>
  <c r="C49"/>
  <c r="E50"/>
  <c r="L25"/>
  <c r="E25"/>
  <c r="D16"/>
  <c r="E16" s="1"/>
  <c r="J63" i="2"/>
  <c r="L34"/>
  <c r="L35"/>
  <c r="L44"/>
  <c r="E63"/>
  <c r="I11"/>
  <c r="L42"/>
  <c r="I10"/>
  <c r="I63"/>
  <c r="L38"/>
  <c r="L30"/>
  <c r="L32"/>
  <c r="K63"/>
  <c r="G67"/>
  <c r="C62"/>
  <c r="C67" s="1"/>
  <c r="G62"/>
  <c r="I62" s="1"/>
  <c r="F67"/>
  <c r="E46"/>
  <c r="J11"/>
  <c r="J10" s="1"/>
  <c r="E10"/>
  <c r="E11"/>
  <c r="L73" i="1"/>
  <c r="G66"/>
  <c r="I66" s="1"/>
  <c r="L72"/>
  <c r="I45"/>
  <c r="K44"/>
  <c r="L44" s="1"/>
  <c r="L45"/>
  <c r="H10"/>
  <c r="C80"/>
  <c r="C79" s="1"/>
  <c r="L88"/>
  <c r="E87"/>
  <c r="J63"/>
  <c r="C48"/>
  <c r="E40"/>
  <c r="K63"/>
  <c r="D54"/>
  <c r="K54" s="1"/>
  <c r="L54" s="1"/>
  <c r="K55"/>
  <c r="L55" s="1"/>
  <c r="C28"/>
  <c r="J28" s="1"/>
  <c r="E29"/>
  <c r="L19"/>
  <c r="E17"/>
  <c r="E12"/>
  <c r="E11" s="1"/>
  <c r="L29"/>
  <c r="L23"/>
  <c r="L13"/>
  <c r="L15"/>
  <c r="L18"/>
  <c r="L40"/>
  <c r="J76"/>
  <c r="I76"/>
  <c r="F74"/>
  <c r="J75"/>
  <c r="L36"/>
  <c r="L41"/>
  <c r="L50"/>
  <c r="L52"/>
  <c r="L42"/>
  <c r="K76"/>
  <c r="L31"/>
  <c r="L67"/>
  <c r="L51"/>
  <c r="L27"/>
  <c r="K11" i="2"/>
  <c r="K10" s="1"/>
  <c r="I44" i="1"/>
  <c r="K71"/>
  <c r="L71" s="1"/>
  <c r="H48"/>
  <c r="D80"/>
  <c r="K80" s="1"/>
  <c r="K87"/>
  <c r="L87" s="1"/>
  <c r="L85"/>
  <c r="E60"/>
  <c r="L43"/>
  <c r="L32"/>
  <c r="D28"/>
  <c r="D22"/>
  <c r="E23"/>
  <c r="K17"/>
  <c r="L17" s="1"/>
  <c r="K12"/>
  <c r="L12" s="1"/>
  <c r="L14"/>
  <c r="I11"/>
  <c r="G10"/>
  <c r="K16"/>
  <c r="L16" s="1"/>
  <c r="K62" i="2"/>
  <c r="L60" i="1"/>
  <c r="F78"/>
  <c r="H67" i="2"/>
  <c r="H74" i="1"/>
  <c r="I74" s="1"/>
  <c r="I75"/>
  <c r="K75"/>
  <c r="K62"/>
  <c r="L62" s="1"/>
  <c r="E62"/>
  <c r="K11"/>
  <c r="F79"/>
  <c r="D45" i="2"/>
  <c r="D67" s="1"/>
  <c r="C11" i="1"/>
  <c r="L76" l="1"/>
  <c r="J80"/>
  <c r="L80" s="1"/>
  <c r="F95"/>
  <c r="J49"/>
  <c r="L49" s="1"/>
  <c r="E49"/>
  <c r="L63" i="2"/>
  <c r="E62"/>
  <c r="J67"/>
  <c r="I67"/>
  <c r="J62"/>
  <c r="L62" s="1"/>
  <c r="L10"/>
  <c r="J66" i="1"/>
  <c r="L66" s="1"/>
  <c r="G48"/>
  <c r="J48" s="1"/>
  <c r="I10"/>
  <c r="H78"/>
  <c r="I78" s="1"/>
  <c r="J79"/>
  <c r="L63"/>
  <c r="D48"/>
  <c r="K48" s="1"/>
  <c r="E54"/>
  <c r="L75"/>
  <c r="E45" i="2"/>
  <c r="L11"/>
  <c r="D79" i="1"/>
  <c r="E79" s="1"/>
  <c r="E80"/>
  <c r="D10"/>
  <c r="E28"/>
  <c r="K28"/>
  <c r="L28" s="1"/>
  <c r="E22"/>
  <c r="K22"/>
  <c r="L22" s="1"/>
  <c r="K67" i="2"/>
  <c r="E67"/>
  <c r="C10" i="1"/>
  <c r="J11"/>
  <c r="L11" s="1"/>
  <c r="K74"/>
  <c r="L74" s="1"/>
  <c r="L67" i="2" l="1"/>
  <c r="L48" i="1"/>
  <c r="I48"/>
  <c r="G78"/>
  <c r="G95" s="1"/>
  <c r="H95"/>
  <c r="E48"/>
  <c r="E10"/>
  <c r="K79"/>
  <c r="L79" s="1"/>
  <c r="D78"/>
  <c r="K78" s="1"/>
  <c r="K10"/>
  <c r="C78"/>
  <c r="J10"/>
  <c r="I95" l="1"/>
  <c r="L10"/>
  <c r="D95"/>
  <c r="K95" s="1"/>
  <c r="E78"/>
  <c r="C95"/>
  <c r="J78"/>
  <c r="E95" l="1"/>
  <c r="J95"/>
  <c r="L95" s="1"/>
  <c r="L78"/>
</calcChain>
</file>

<file path=xl/sharedStrings.xml><?xml version="1.0" encoding="utf-8"?>
<sst xmlns="http://schemas.openxmlformats.org/spreadsheetml/2006/main" count="241" uniqueCount="205">
  <si>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</si>
  <si>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Інші програми та заходи у сфері охорони здоров`я</t>
  </si>
  <si>
    <t>3718710</t>
  </si>
  <si>
    <t>Резервний фонд місцевого бюджету</t>
  </si>
  <si>
    <t>Утримання та розвиток автомобільних доріг та дорожньої інфраструктури за рахунок коштів місцевого бюджету</t>
  </si>
  <si>
    <t>(грн.)</t>
  </si>
  <si>
    <t>3710000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</si>
  <si>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</si>
  <si>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</si>
  <si>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</si>
  <si>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Неподаткові надходження</t>
  </si>
  <si>
    <t>Плата за надання адміністративних послуг</t>
  </si>
  <si>
    <t>Інші надходження</t>
  </si>
  <si>
    <t>Інші джерела власних надходжень бюджетних установ</t>
  </si>
  <si>
    <t>Будівництво освітніх установ та закладів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</si>
  <si>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</si>
  <si>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Членські внески до асоціацій органів місцевого самоврядування</t>
  </si>
  <si>
    <t>Інші програми та заходи у сфері освіти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</si>
  <si>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</si>
  <si>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</si>
  <si>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</si>
  <si>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</si>
  <si>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 видатків:</t>
  </si>
  <si>
    <t>Код ВКВ/ ТПКВКМБ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</si>
  <si>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</si>
  <si>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Спеціальний  фонд</t>
  </si>
  <si>
    <t>% виконання звітної дати до уточненого плану на рік</t>
  </si>
  <si>
    <t>% виконання до уточненого плану на рік та кошторисних призначень на рік (власні надходження)</t>
  </si>
  <si>
    <t>0100000</t>
  </si>
  <si>
    <t>0110000</t>
  </si>
  <si>
    <t>0110150</t>
  </si>
  <si>
    <t>0117680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</si>
  <si>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</si>
  <si>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</si>
  <si>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</si>
  <si>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коштів від відшкодування втрат сільськогосподарського і лісогосподарського виробництва  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</si>
  <si>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</si>
  <si>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</si>
  <si>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</si>
  <si>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</si>
  <si>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</si>
  <si>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Інші субвенції з місцевого бюджету</t>
  </si>
  <si>
    <t>Всього :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</si>
  <si>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</si>
  <si>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</si>
  <si>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</si>
  <si>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</si>
  <si>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Всього по обох фондах</t>
  </si>
  <si>
    <t>Виконання на звітну дату</t>
  </si>
  <si>
    <t>% виконання до уточненого плану на рік</t>
  </si>
  <si>
    <t>% виконання  до уточненого плану на рік</t>
  </si>
  <si>
    <t>Разом доходів</t>
  </si>
  <si>
    <t>Надання загальної середньої освіти закладами загальної середньої освіти</t>
  </si>
  <si>
    <t>Податок на доходи фізичних осіб,що сплачується податковими агентами,із доходів платника податку у вигляді заробітної плати</t>
  </si>
  <si>
    <t>Податок на доходи фізичних осіб, що сплачується податковими агнетами,із доходів платника податку інших ніж заробітна плата</t>
  </si>
  <si>
    <t>Податок на доходи фізичних осіб,що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</si>
  <si>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</si>
  <si>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 </t>
  </si>
  <si>
    <t xml:space="preserve">Рентна плата за спеціальне використання лісових ресурсів  в частині деревини, заготовленої в порядку рубок головного користування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</si>
  <si>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</si>
  <si>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Плата за користування надрами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</si>
  <si>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</si>
  <si>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</si>
  <si>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податків</t>
  </si>
  <si>
    <t>Пальне</t>
  </si>
  <si>
    <t>Акцизний податок з ввезених на митну територію України підакцизних податків</t>
  </si>
  <si>
    <t>Акцизний податок з реалізації субєктами господарювання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</si>
  <si>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</si>
  <si>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</si>
  <si>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</si>
  <si>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</si>
  <si>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</si>
  <si>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</si>
  <si>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</si>
  <si>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</si>
  <si>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</si>
  <si>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 </t>
  </si>
  <si>
    <t>Єдиний податок</t>
  </si>
  <si>
    <t>Єдиний податок з юридичних осіб 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</si>
  <si>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</si>
  <si>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</si>
  <si>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</si>
  <si>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</si>
  <si>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</si>
  <si>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</si>
  <si>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</si>
  <si>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</si>
  <si>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</si>
  <si>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Державне мито</t>
  </si>
  <si>
    <t>Державне мито,що сплачується за місцем розгляду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</si>
  <si>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</si>
  <si>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</si>
  <si>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</si>
  <si>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</si>
  <si>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Благодійні внески, гранти та дарунки отримані від інших установ організацій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</si>
  <si>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</si>
  <si>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</si>
  <si>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</si>
  <si>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</si>
  <si>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</si>
  <si>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</si>
  <si>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</si>
  <si>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</si>
  <si>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</si>
  <si>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дотації з державного бюджету</t>
  </si>
  <si>
    <t>0111010</t>
  </si>
  <si>
    <t>Надання дошкільної освіти</t>
  </si>
  <si>
    <t>0111021</t>
  </si>
  <si>
    <t>0111031</t>
  </si>
  <si>
    <t>0111061</t>
  </si>
  <si>
    <t>0111080</t>
  </si>
  <si>
    <t>Надання спеціалізованої освіти мистецькими школами</t>
  </si>
  <si>
    <t>0111142</t>
  </si>
  <si>
    <t>0111200</t>
  </si>
  <si>
    <t>0111210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</si>
  <si>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</si>
  <si>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</si>
  <si>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</si>
  <si>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</si>
  <si>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0113124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</si>
  <si>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</si>
  <si>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</si>
  <si>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</si>
  <si>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</si>
  <si>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Організація та проведення громадських робіт</t>
  </si>
  <si>
    <t>0113241</t>
  </si>
  <si>
    <t>0113242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</si>
  <si>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</si>
  <si>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</si>
  <si>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</si>
  <si>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</si>
  <si>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</si>
  <si>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</si>
  <si>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0117390</t>
  </si>
  <si>
    <t>Розвиток мережі центрів надання адміністративних послуг</t>
  </si>
  <si>
    <t>0117461</t>
  </si>
  <si>
    <t>0118313</t>
  </si>
  <si>
    <t>Ліквідація іншого забруднення навколишнього природного середовища</t>
  </si>
  <si>
    <t>0119800</t>
  </si>
  <si>
    <t>3700000</t>
  </si>
  <si>
    <t>Фінансовий відділ (головний розпорядник)</t>
  </si>
  <si>
    <t>Фінансовий відділ (відповідльний виконавець)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</si>
  <si>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</si>
  <si>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</si>
  <si>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Виконання доходів сільського бюджету</t>
  </si>
  <si>
    <t xml:space="preserve">Виконання видатків сільського бюджету </t>
  </si>
  <si>
    <t>0113230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</si>
  <si>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</si>
  <si>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0117321</t>
  </si>
  <si>
    <r>
      <t>Інші неподаткові надходження</t>
    </r>
    <r>
      <rPr>
        <sz val="10"/>
        <rFont val="Times New Roman"/>
        <family val="1"/>
        <charset val="204"/>
      </rPr>
      <t> </t>
    </r>
  </si>
  <si>
    <r>
      <t>Білківська</t>
    </r>
    <r>
      <rPr>
        <b/>
        <sz val="10"/>
        <color indexed="8"/>
        <rFont val="Times New Roman"/>
        <family val="1"/>
        <charset val="204"/>
      </rPr>
      <t xml:space="preserve"> сільська рада (головний розпорядник)</t>
    </r>
  </si>
  <si>
    <t>Білківська сільська рада(відповідльний виконавець)</t>
  </si>
  <si>
    <t>Відділ освіти, охорони здоров"я, культури, молоді та спорту Білківської сільської ради (головний розпорядник)</t>
  </si>
  <si>
    <t>Відділ освіти, охорони здоров"я, культури, молоді та спорту Білківської сільської ради (відповідальний  виконавець)</t>
  </si>
  <si>
    <t>0611010</t>
  </si>
  <si>
    <t>0611021</t>
  </si>
  <si>
    <t>0611031</t>
  </si>
  <si>
    <t>0611061</t>
  </si>
  <si>
    <t>0611080</t>
  </si>
  <si>
    <t>0611142</t>
  </si>
  <si>
    <t>0611200</t>
  </si>
  <si>
    <t>0611210</t>
  </si>
  <si>
    <t>0612111</t>
  </si>
  <si>
    <t>0612152</t>
  </si>
  <si>
    <t>0613230</t>
  </si>
  <si>
    <t>0610160</t>
  </si>
  <si>
    <t>0118240</t>
  </si>
  <si>
    <t>3719770</t>
  </si>
  <si>
    <t>Інші субвенціі</t>
  </si>
  <si>
    <t xml:space="preserve">Транспортний податок </t>
  </si>
  <si>
    <t>Інші дотації з місцевого бюджету</t>
  </si>
  <si>
    <t>0118110</t>
  </si>
  <si>
    <t>Заходи із запобігання</t>
  </si>
  <si>
    <t xml:space="preserve">Секретар сільської ради </t>
  </si>
  <si>
    <t>Аліна ШАТОХІНА</t>
  </si>
  <si>
    <t xml:space="preserve">Додаток № 2
до  рішення   </t>
  </si>
  <si>
    <t xml:space="preserve">Додаток № 1
до  рішення   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</si>
  <si>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</si>
  <si>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</si>
  <si>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Підтримка спорту вищих досягнень та організацій, які здійснюють фізкультурно-спортивну діяльність в регіоні</t>
  </si>
  <si>
    <t>0614030</t>
  </si>
  <si>
    <t>0615062</t>
  </si>
  <si>
    <t>0614060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</si>
  <si>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</si>
  <si>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реєстраціюречових прав на нерухоме майно...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</si>
  <si>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</si>
  <si>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місцевого бюджету за рахунок залишку коштів освітньої субвенції, що утворився на початок бюджетного періоду</t>
  </si>
  <si>
    <t>Надходження бюджетних установ від продажу майна</t>
  </si>
  <si>
    <t xml:space="preserve">Уточнений план на 2023 рік </t>
  </si>
  <si>
    <t>Уточнений план на 2023 рік 
(кошторис - власні надходження)</t>
  </si>
  <si>
    <t>Уточнений план на 2023 рік
(розпис)</t>
  </si>
  <si>
    <t>Уточнений план на 2023 рік (спецфонд кошторисні призначення)</t>
  </si>
  <si>
    <t>0117350</t>
  </si>
  <si>
    <t>Розроблення схем планування</t>
  </si>
  <si>
    <t>Додаткова дотація</t>
  </si>
  <si>
    <t>0116017</t>
  </si>
  <si>
    <t>Інша діяльність в сфері благоустрою населених пунктів</t>
  </si>
  <si>
    <t>0118230</t>
  </si>
  <si>
    <t>за січень-вересень 2023 року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</si>
  <si>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</si>
  <si>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</si>
  <si>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Інші заходи громадського порядку та безпеки</t>
  </si>
  <si>
    <t>Заходи та роботи з територіальної оборони</t>
  </si>
  <si>
    <t>від   17 жовтня 2023 року №1673</t>
  </si>
  <si>
    <t>від  17 жовтня 2023 року №1673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</si>
</sst>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_-* #,##0_р_._-;\-* #,##0_р_._-;_-* &quot;-&quot;_р_._-;_-@_-"/>
    <numFmt numFmtId="166" formatCode="_-* #,##0.00_р_._-;\-* #,##0.00_р_._-;_-* &quot;-&quot;??_р_._-;_-@_-"/>
  </numFmts>
  <fonts count="47">
    <font>
      <sz val="10"/>
      <color indexed="8"/>
      <name val="MS Sans Serif"/>
      <charset val="204"/>
    </font>
    <font>
      <sz val="8"/>
      <name val="Times New Roman"/>
      <family val="1"/>
      <charset val="204"/>
    </font>
    <font>
      <sz val="10"/>
      <name val="Helv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MS Sans Serif"/>
      <charset val="204"/>
    </font>
    <font>
      <sz val="12"/>
      <name val="Times New Roman Cyr"/>
      <family val="1"/>
      <charset val="204"/>
    </font>
    <font>
      <b/>
      <sz val="10"/>
      <color indexed="8"/>
      <name val="MS Sans Serif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"/>
      <color indexed="8"/>
      <name val="Courier"/>
    </font>
    <font>
      <b/>
      <sz val="1"/>
      <color indexed="8"/>
      <name val="Courie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44"/>
      <name val="Calibri"/>
      <family val="2"/>
      <charset val="204"/>
    </font>
    <font>
      <sz val="10"/>
      <name val="Arial Cyr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2"/>
      <color indexed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6">
    <xf numFmtId="0" fontId="0" fillId="0" borderId="0"/>
    <xf numFmtId="0" fontId="14" fillId="0" borderId="0">
      <protection locked="0"/>
    </xf>
    <xf numFmtId="0" fontId="14" fillId="0" borderId="0">
      <protection locked="0"/>
    </xf>
    <xf numFmtId="0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4" fillId="0" borderId="1">
      <protection locked="0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7" fillId="18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19" borderId="0" applyNumberFormat="0" applyBorder="0" applyAlignment="0" applyProtection="0"/>
    <xf numFmtId="0" fontId="18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18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3" borderId="0" applyNumberFormat="0" applyBorder="0" applyAlignment="0" applyProtection="0"/>
    <xf numFmtId="0" fontId="17" fillId="18" borderId="0" applyNumberFormat="0" applyBorder="0" applyAlignment="0" applyProtection="0"/>
    <xf numFmtId="0" fontId="18" fillId="24" borderId="0" applyNumberFormat="0" applyBorder="0" applyAlignment="0" applyProtection="0"/>
    <xf numFmtId="0" fontId="17" fillId="17" borderId="0" applyNumberFormat="0" applyBorder="0" applyAlignment="0" applyProtection="0"/>
    <xf numFmtId="0" fontId="18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24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20" fillId="14" borderId="2" applyNumberFormat="0" applyAlignment="0" applyProtection="0"/>
    <xf numFmtId="0" fontId="20" fillId="5" borderId="2" applyNumberFormat="0" applyAlignment="0" applyProtection="0"/>
    <xf numFmtId="0" fontId="20" fillId="5" borderId="2" applyNumberFormat="0" applyAlignment="0" applyProtection="0"/>
    <xf numFmtId="0" fontId="21" fillId="12" borderId="3" applyNumberFormat="0" applyAlignment="0" applyProtection="0"/>
    <xf numFmtId="0" fontId="21" fillId="3" borderId="3" applyNumberFormat="0" applyAlignment="0" applyProtection="0"/>
    <xf numFmtId="0" fontId="22" fillId="12" borderId="2" applyNumberFormat="0" applyAlignment="0" applyProtection="0"/>
    <xf numFmtId="0" fontId="22" fillId="3" borderId="2" applyNumberFormat="0" applyAlignment="0" applyProtection="0"/>
    <xf numFmtId="0" fontId="23" fillId="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>
      <alignment vertical="top"/>
    </xf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9" applyNumberFormat="0" applyFill="0" applyAlignment="0" applyProtection="0"/>
    <xf numFmtId="0" fontId="31" fillId="26" borderId="10" applyNumberFormat="0" applyAlignment="0" applyProtection="0"/>
    <xf numFmtId="0" fontId="31" fillId="26" borderId="10" applyNumberFormat="0" applyAlignment="0" applyProtection="0"/>
    <xf numFmtId="0" fontId="32" fillId="26" borderId="10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2" applyNumberFormat="0" applyAlignment="0" applyProtection="0"/>
    <xf numFmtId="0" fontId="19" fillId="0" borderId="0"/>
    <xf numFmtId="0" fontId="1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12" fillId="0" borderId="0"/>
    <xf numFmtId="0" fontId="30" fillId="0" borderId="11" applyNumberFormat="0" applyFill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7" borderId="12" applyNumberFormat="0" applyFont="0" applyAlignment="0" applyProtection="0"/>
    <xf numFmtId="0" fontId="19" fillId="7" borderId="12" applyNumberFormat="0" applyFont="0" applyAlignment="0" applyProtection="0"/>
    <xf numFmtId="0" fontId="39" fillId="7" borderId="12" applyNumberFormat="0" applyFont="0" applyAlignment="0" applyProtection="0"/>
    <xf numFmtId="0" fontId="21" fillId="3" borderId="3" applyNumberFormat="0" applyAlignment="0" applyProtection="0"/>
    <xf numFmtId="0" fontId="21" fillId="27" borderId="3" applyNumberFormat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14" borderId="0" applyNumberFormat="0" applyBorder="0" applyAlignment="0" applyProtection="0"/>
    <xf numFmtId="0" fontId="2" fillId="0" borderId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4" fillId="0" borderId="0">
      <protection locked="0"/>
    </xf>
  </cellStyleXfs>
  <cellXfs count="95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129" applyNumberFormat="1" applyFill="1" applyBorder="1" applyAlignment="1" applyProtection="1"/>
    <xf numFmtId="49" fontId="7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wrapText="1"/>
    </xf>
    <xf numFmtId="4" fontId="12" fillId="0" borderId="0" xfId="0" applyNumberFormat="1" applyFont="1" applyFill="1" applyBorder="1" applyAlignment="1" applyProtection="1">
      <alignment horizontal="right"/>
    </xf>
    <xf numFmtId="0" fontId="4" fillId="0" borderId="0" xfId="129" applyNumberFormat="1" applyFill="1" applyBorder="1" applyAlignment="1" applyProtection="1">
      <alignment wrapText="1"/>
    </xf>
    <xf numFmtId="0" fontId="6" fillId="0" borderId="0" xfId="129" applyNumberFormat="1" applyFont="1" applyFill="1" applyBorder="1" applyAlignment="1" applyProtection="1"/>
    <xf numFmtId="4" fontId="4" fillId="0" borderId="0" xfId="129" applyNumberFormat="1" applyFill="1" applyBorder="1" applyAlignment="1" applyProtection="1"/>
    <xf numFmtId="3" fontId="12" fillId="0" borderId="14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49" fontId="4" fillId="0" borderId="0" xfId="129" applyNumberFormat="1" applyFill="1" applyBorder="1" applyAlignment="1" applyProtection="1">
      <alignment horizontal="center"/>
    </xf>
    <xf numFmtId="164" fontId="8" fillId="0" borderId="0" xfId="0" applyNumberFormat="1" applyFont="1" applyBorder="1" applyAlignment="1">
      <alignment vertical="center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" fontId="42" fillId="0" borderId="14" xfId="0" applyNumberFormat="1" applyFont="1" applyBorder="1" applyAlignment="1">
      <alignment horizontal="center" vertical="center"/>
    </xf>
    <xf numFmtId="3" fontId="42" fillId="0" borderId="14" xfId="0" applyNumberFormat="1" applyFont="1" applyBorder="1" applyAlignment="1">
      <alignment vertical="center" wrapText="1"/>
    </xf>
    <xf numFmtId="4" fontId="43" fillId="0" borderId="14" xfId="0" applyNumberFormat="1" applyFont="1" applyBorder="1" applyAlignment="1">
      <alignment horizontal="right" vertical="center"/>
    </xf>
    <xf numFmtId="164" fontId="43" fillId="0" borderId="14" xfId="0" applyNumberFormat="1" applyFont="1" applyBorder="1" applyAlignment="1">
      <alignment horizontal="right" vertical="center"/>
    </xf>
    <xf numFmtId="4" fontId="43" fillId="0" borderId="14" xfId="0" applyNumberFormat="1" applyFont="1" applyFill="1" applyBorder="1" applyAlignment="1" applyProtection="1">
      <alignment vertical="center"/>
    </xf>
    <xf numFmtId="164" fontId="43" fillId="0" borderId="14" xfId="0" applyNumberFormat="1" applyFont="1" applyBorder="1" applyAlignment="1">
      <alignment vertical="center"/>
    </xf>
    <xf numFmtId="0" fontId="42" fillId="0" borderId="14" xfId="0" applyFont="1" applyBorder="1" applyAlignment="1">
      <alignment vertical="center" wrapText="1"/>
    </xf>
    <xf numFmtId="1" fontId="12" fillId="0" borderId="14" xfId="0" applyNumberFormat="1" applyFont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4" fontId="7" fillId="0" borderId="14" xfId="0" applyNumberFormat="1" applyFont="1" applyFill="1" applyBorder="1" applyAlignment="1" applyProtection="1">
      <alignment vertical="center"/>
    </xf>
    <xf numFmtId="164" fontId="7" fillId="0" borderId="14" xfId="0" applyNumberFormat="1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124" applyFont="1" applyBorder="1" applyAlignment="1">
      <alignment vertical="center" wrapText="1"/>
    </xf>
    <xf numFmtId="0" fontId="42" fillId="0" borderId="14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right" vertical="center"/>
    </xf>
    <xf numFmtId="0" fontId="7" fillId="0" borderId="14" xfId="102" applyFont="1" applyBorder="1" applyAlignment="1">
      <alignment horizontal="left" vertical="center" wrapText="1"/>
    </xf>
    <xf numFmtId="0" fontId="12" fillId="0" borderId="14" xfId="102" applyFont="1" applyBorder="1" applyAlignment="1">
      <alignment vertical="center" wrapText="1"/>
    </xf>
    <xf numFmtId="1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wrapText="1"/>
    </xf>
    <xf numFmtId="3" fontId="42" fillId="0" borderId="14" xfId="0" applyNumberFormat="1" applyFont="1" applyFill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43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14" xfId="0" applyNumberFormat="1" applyFont="1" applyFill="1" applyBorder="1" applyAlignment="1">
      <alignment vertical="center" wrapText="1"/>
    </xf>
    <xf numFmtId="49" fontId="43" fillId="28" borderId="14" xfId="129" applyNumberFormat="1" applyFont="1" applyFill="1" applyBorder="1" applyAlignment="1">
      <alignment horizontal="center" vertical="center"/>
    </xf>
    <xf numFmtId="0" fontId="43" fillId="28" borderId="14" xfId="129" applyFont="1" applyFill="1" applyBorder="1" applyAlignment="1">
      <alignment horizontal="left" vertical="center" wrapText="1"/>
    </xf>
    <xf numFmtId="4" fontId="43" fillId="28" borderId="14" xfId="129" applyNumberFormat="1" applyFont="1" applyFill="1" applyBorder="1" applyAlignment="1">
      <alignment horizontal="right" vertical="center"/>
    </xf>
    <xf numFmtId="4" fontId="7" fillId="28" borderId="14" xfId="129" applyNumberFormat="1" applyFont="1" applyFill="1" applyBorder="1" applyAlignment="1">
      <alignment horizontal="right" vertical="center"/>
    </xf>
    <xf numFmtId="4" fontId="7" fillId="28" borderId="14" xfId="129" applyNumberFormat="1" applyFont="1" applyFill="1" applyBorder="1" applyAlignment="1" applyProtection="1">
      <alignment vertical="center"/>
    </xf>
    <xf numFmtId="49" fontId="7" fillId="0" borderId="14" xfId="129" applyNumberFormat="1" applyFont="1" applyBorder="1" applyAlignment="1">
      <alignment horizontal="center" vertical="center"/>
    </xf>
    <xf numFmtId="0" fontId="7" fillId="0" borderId="14" xfId="129" applyFont="1" applyBorder="1" applyAlignment="1">
      <alignment vertical="center" wrapText="1"/>
    </xf>
    <xf numFmtId="4" fontId="7" fillId="0" borderId="14" xfId="129" applyNumberFormat="1" applyFont="1" applyBorder="1" applyAlignment="1">
      <alignment vertical="center" wrapText="1"/>
    </xf>
    <xf numFmtId="4" fontId="7" fillId="0" borderId="14" xfId="129" applyNumberFormat="1" applyFont="1" applyBorder="1" applyAlignment="1">
      <alignment horizontal="right" vertical="center"/>
    </xf>
    <xf numFmtId="4" fontId="7" fillId="0" borderId="14" xfId="129" applyNumberFormat="1" applyFont="1" applyFill="1" applyBorder="1" applyAlignment="1" applyProtection="1">
      <alignment vertical="center"/>
    </xf>
    <xf numFmtId="4" fontId="7" fillId="3" borderId="15" xfId="0" applyNumberFormat="1" applyFont="1" applyFill="1" applyBorder="1" applyAlignment="1">
      <alignment horizontal="right" vertical="center" wrapText="1"/>
    </xf>
    <xf numFmtId="0" fontId="44" fillId="0" borderId="0" xfId="129" applyNumberFormat="1" applyFont="1" applyFill="1" applyBorder="1" applyAlignment="1" applyProtection="1"/>
    <xf numFmtId="4" fontId="43" fillId="28" borderId="14" xfId="129" applyNumberFormat="1" applyFont="1" applyFill="1" applyBorder="1" applyAlignment="1" applyProtection="1">
      <alignment vertical="center"/>
    </xf>
    <xf numFmtId="4" fontId="7" fillId="3" borderId="0" xfId="0" applyNumberFormat="1" applyFont="1" applyFill="1" applyBorder="1" applyAlignment="1">
      <alignment horizontal="right" vertical="center" wrapText="1"/>
    </xf>
    <xf numFmtId="49" fontId="43" fillId="28" borderId="14" xfId="129" applyNumberFormat="1" applyFont="1" applyFill="1" applyBorder="1" applyAlignment="1" applyProtection="1">
      <alignment horizontal="center" vertical="center"/>
    </xf>
    <xf numFmtId="0" fontId="43" fillId="28" borderId="14" xfId="129" applyFont="1" applyFill="1" applyBorder="1" applyAlignment="1">
      <alignment vertical="center" wrapText="1"/>
    </xf>
    <xf numFmtId="4" fontId="7" fillId="3" borderId="14" xfId="0" applyNumberFormat="1" applyFont="1" applyFill="1" applyBorder="1" applyAlignment="1">
      <alignment horizontal="right" vertical="center" wrapText="1"/>
    </xf>
    <xf numFmtId="0" fontId="7" fillId="0" borderId="0" xfId="127" applyFont="1"/>
    <xf numFmtId="0" fontId="11" fillId="0" borderId="0" xfId="131" applyFont="1" applyAlignment="1">
      <alignment vertical="center"/>
    </xf>
    <xf numFmtId="0" fontId="45" fillId="0" borderId="0" xfId="131" applyFont="1" applyFill="1"/>
    <xf numFmtId="0" fontId="10" fillId="0" borderId="0" xfId="0" applyNumberFormat="1" applyFont="1" applyFill="1" applyBorder="1" applyAlignment="1" applyProtection="1"/>
    <xf numFmtId="0" fontId="4" fillId="0" borderId="0" xfId="129" applyNumberFormat="1" applyFill="1" applyBorder="1" applyAlignment="1" applyProtection="1">
      <alignment horizontal="left"/>
    </xf>
    <xf numFmtId="0" fontId="7" fillId="29" borderId="14" xfId="129" applyFont="1" applyFill="1" applyBorder="1" applyAlignment="1">
      <alignment vertical="center" wrapText="1"/>
    </xf>
    <xf numFmtId="49" fontId="7" fillId="30" borderId="14" xfId="129" applyNumberFormat="1" applyFont="1" applyFill="1" applyBorder="1" applyAlignment="1">
      <alignment horizontal="center" vertical="center"/>
    </xf>
    <xf numFmtId="0" fontId="43" fillId="30" borderId="14" xfId="129" applyFont="1" applyFill="1" applyBorder="1" applyAlignment="1">
      <alignment vertical="center" wrapText="1"/>
    </xf>
    <xf numFmtId="4" fontId="7" fillId="30" borderId="14" xfId="129" applyNumberFormat="1" applyFont="1" applyFill="1" applyBorder="1" applyAlignment="1" applyProtection="1">
      <alignment vertical="center"/>
    </xf>
    <xf numFmtId="4" fontId="7" fillId="30" borderId="14" xfId="129" applyNumberFormat="1" applyFont="1" applyFill="1" applyBorder="1" applyAlignment="1">
      <alignment horizontal="right" vertical="center"/>
    </xf>
    <xf numFmtId="4" fontId="7" fillId="31" borderId="14" xfId="129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wrapText="1"/>
    </xf>
    <xf numFmtId="164" fontId="8" fillId="29" borderId="0" xfId="0" applyNumberFormat="1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6" fillId="0" borderId="14" xfId="0" quotePrefix="1" applyFont="1" applyBorder="1" applyAlignment="1">
      <alignment vertical="center" wrapText="1"/>
    </xf>
    <xf numFmtId="0" fontId="43" fillId="0" borderId="14" xfId="0" applyFont="1" applyBorder="1" applyAlignment="1">
      <alignment horizontal="center" vertical="center"/>
    </xf>
    <xf numFmtId="0" fontId="1" fillId="0" borderId="14" xfId="128" applyFont="1" applyBorder="1" applyAlignment="1" applyProtection="1">
      <alignment horizontal="center" vertical="center" wrapText="1"/>
    </xf>
    <xf numFmtId="0" fontId="1" fillId="0" borderId="14" xfId="146" applyFont="1" applyBorder="1" applyAlignment="1">
      <alignment horizontal="center" vertical="center"/>
    </xf>
    <xf numFmtId="0" fontId="1" fillId="0" borderId="14" xfId="146" applyFont="1" applyBorder="1" applyAlignment="1">
      <alignment horizontal="center" vertical="center" wrapText="1"/>
    </xf>
    <xf numFmtId="0" fontId="11" fillId="0" borderId="0" xfId="125" applyFont="1" applyFill="1" applyAlignment="1">
      <alignment horizontal="center" vertical="center"/>
    </xf>
    <xf numFmtId="0" fontId="9" fillId="0" borderId="0" xfId="130" applyNumberFormat="1" applyFont="1" applyFill="1" applyAlignment="1" applyProtection="1">
      <alignment horizontal="left" vertical="center" wrapText="1"/>
    </xf>
    <xf numFmtId="0" fontId="9" fillId="0" borderId="0" xfId="131" applyFont="1" applyFill="1" applyAlignment="1">
      <alignment horizontal="left"/>
    </xf>
    <xf numFmtId="0" fontId="3" fillId="0" borderId="14" xfId="126" applyNumberFormat="1" applyFont="1" applyFill="1" applyBorder="1" applyAlignment="1" applyProtection="1">
      <alignment horizontal="center" vertical="center"/>
    </xf>
    <xf numFmtId="0" fontId="11" fillId="0" borderId="0" xfId="146" applyFont="1" applyBorder="1" applyAlignment="1">
      <alignment horizontal="center"/>
    </xf>
    <xf numFmtId="164" fontId="1" fillId="0" borderId="14" xfId="128" applyNumberFormat="1" applyFont="1" applyBorder="1" applyAlignment="1" applyProtection="1">
      <alignment horizontal="center" vertical="center" wrapText="1"/>
    </xf>
    <xf numFmtId="0" fontId="12" fillId="0" borderId="0" xfId="131" applyFont="1" applyFill="1" applyAlignment="1">
      <alignment horizontal="left"/>
    </xf>
    <xf numFmtId="0" fontId="11" fillId="0" borderId="0" xfId="0" applyFont="1" applyAlignment="1">
      <alignment horizontal="center"/>
    </xf>
    <xf numFmtId="49" fontId="13" fillId="0" borderId="14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center" vertical="center"/>
    </xf>
  </cellXfs>
  <cellStyles count="156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20% - Акцент1" xfId="7" builtinId="30" customBuiltin="1"/>
    <cellStyle name="20% - Акцент1 2" xfId="8"/>
    <cellStyle name="20% - Акцент2" xfId="9" builtinId="34" customBuiltin="1"/>
    <cellStyle name="20% - Акцент2 2" xfId="10"/>
    <cellStyle name="20% - Акцент3" xfId="11" builtinId="38" customBuiltin="1"/>
    <cellStyle name="20% - Акцент3 2" xfId="12"/>
    <cellStyle name="20% - Акцент4" xfId="13" builtinId="42" customBuiltin="1"/>
    <cellStyle name="20% - Акцент4 2" xfId="14"/>
    <cellStyle name="20% - Акцент5" xfId="15" builtinId="46" customBuiltin="1"/>
    <cellStyle name="20% - Акцент5 2" xfId="16"/>
    <cellStyle name="20% - Акцент6" xfId="17" builtinId="50" customBuiltin="1"/>
    <cellStyle name="20% - Акцент6 2" xfId="18"/>
    <cellStyle name="20% – Акцентування1" xfId="19"/>
    <cellStyle name="20% – Акцентування2" xfId="20"/>
    <cellStyle name="20% – Акцентування3" xfId="21"/>
    <cellStyle name="20% – Акцентування4" xfId="22"/>
    <cellStyle name="20% – Акцентування5" xfId="23"/>
    <cellStyle name="20% – Акцентування6" xfId="24"/>
    <cellStyle name="40% - Акцент1" xfId="25" builtinId="31" customBuiltin="1"/>
    <cellStyle name="40% - Акцент1 2" xfId="26"/>
    <cellStyle name="40% - Акцент2" xfId="27" builtinId="35" customBuiltin="1"/>
    <cellStyle name="40% - Акцент2 2" xfId="28"/>
    <cellStyle name="40% - Акцент3" xfId="29" builtinId="39" customBuiltin="1"/>
    <cellStyle name="40% - Акцент3 2" xfId="30"/>
    <cellStyle name="40% - Акцент4" xfId="31" builtinId="43" customBuiltin="1"/>
    <cellStyle name="40% - Акцент4 2" xfId="32"/>
    <cellStyle name="40% - Акцент5" xfId="33" builtinId="47" customBuiltin="1"/>
    <cellStyle name="40% - Акцент5 2" xfId="34"/>
    <cellStyle name="40% - Акцент6" xfId="35" builtinId="51" customBuiltin="1"/>
    <cellStyle name="40% - Акцент6 2" xfId="36"/>
    <cellStyle name="40% – Акцентування1" xfId="37"/>
    <cellStyle name="40% – Акцентування2" xfId="38"/>
    <cellStyle name="40% – Акцентування3" xfId="39"/>
    <cellStyle name="40% – Акцентування4" xfId="40"/>
    <cellStyle name="40% – Акцентування5" xfId="41"/>
    <cellStyle name="40% – Акцентування6" xfId="42"/>
    <cellStyle name="60% - Акцент1" xfId="43" builtinId="32" customBuiltin="1"/>
    <cellStyle name="60% - Акцент1 2" xfId="44"/>
    <cellStyle name="60% - Акцент2" xfId="45" builtinId="36" customBuiltin="1"/>
    <cellStyle name="60% - Акцент2 2" xfId="46"/>
    <cellStyle name="60% - Акцент3" xfId="47" builtinId="40" customBuiltin="1"/>
    <cellStyle name="60% - Акцент3 2" xfId="48"/>
    <cellStyle name="60% - Акцент4" xfId="49" builtinId="44" customBuiltin="1"/>
    <cellStyle name="60% - Акцент4 2" xfId="50"/>
    <cellStyle name="60% - Акцент5" xfId="51" builtinId="48" customBuiltin="1"/>
    <cellStyle name="60% - Акцент5 2" xfId="52"/>
    <cellStyle name="60% - Акцент6" xfId="53" builtinId="52" customBuiltin="1"/>
    <cellStyle name="60% - Акцент6 2" xfId="54"/>
    <cellStyle name="60% – Акцентування1" xfId="55"/>
    <cellStyle name="60% – Акцентування2" xfId="56"/>
    <cellStyle name="60% – Акцентування3" xfId="57"/>
    <cellStyle name="60% – Акцентування4" xfId="58"/>
    <cellStyle name="60% – Акцентування5" xfId="59"/>
    <cellStyle name="60% – Акцентування6" xfId="60"/>
    <cellStyle name="Normal_meresha_07" xfId="61"/>
    <cellStyle name="Акцент1" xfId="62" builtinId="29" customBuiltin="1"/>
    <cellStyle name="Акцент1 2" xfId="63"/>
    <cellStyle name="Акцент2" xfId="64" builtinId="33" customBuiltin="1"/>
    <cellStyle name="Акцент2 2" xfId="65"/>
    <cellStyle name="Акцент3" xfId="66" builtinId="37" customBuiltin="1"/>
    <cellStyle name="Акцент3 2" xfId="67"/>
    <cellStyle name="Акцент4" xfId="68" builtinId="41" customBuiltin="1"/>
    <cellStyle name="Акцент4 2" xfId="69"/>
    <cellStyle name="Акцент5" xfId="70" builtinId="45" customBuiltin="1"/>
    <cellStyle name="Акцент5 2" xfId="71"/>
    <cellStyle name="Акцент6" xfId="72" builtinId="49" customBuiltin="1"/>
    <cellStyle name="Акцент6 2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ід" xfId="80"/>
    <cellStyle name="Ввод " xfId="81" builtinId="20" customBuiltin="1"/>
    <cellStyle name="Ввод  2" xfId="82"/>
    <cellStyle name="Вывод" xfId="83" builtinId="21" customBuiltin="1"/>
    <cellStyle name="Вывод 2" xfId="84"/>
    <cellStyle name="Вычисление" xfId="85" builtinId="22" customBuiltin="1"/>
    <cellStyle name="Вычисление 2" xfId="86"/>
    <cellStyle name="Добре" xfId="87"/>
    <cellStyle name="Заголовок 1" xfId="88" builtinId="16" customBuiltin="1"/>
    <cellStyle name="Заголовок 2" xfId="89" builtinId="17" customBuiltin="1"/>
    <cellStyle name="Заголовок 3" xfId="90" builtinId="18" customBuiltin="1"/>
    <cellStyle name="Заголовок 4" xfId="91" builtinId="19" customBuiltin="1"/>
    <cellStyle name="Звичайний 10" xfId="92"/>
    <cellStyle name="Звичайний 11" xfId="93"/>
    <cellStyle name="Звичайний 12" xfId="94"/>
    <cellStyle name="Звичайний 13" xfId="95"/>
    <cellStyle name="Звичайний 14" xfId="96"/>
    <cellStyle name="Звичайний 15" xfId="97"/>
    <cellStyle name="Звичайний 16" xfId="98"/>
    <cellStyle name="Звичайний 17" xfId="99"/>
    <cellStyle name="Звичайний 18" xfId="100"/>
    <cellStyle name="Звичайний 19" xfId="101"/>
    <cellStyle name="Звичайний 2" xfId="102"/>
    <cellStyle name="Звичайний 20" xfId="103"/>
    <cellStyle name="Звичайний 3" xfId="104"/>
    <cellStyle name="Звичайний 4" xfId="105"/>
    <cellStyle name="Звичайний 5" xfId="106"/>
    <cellStyle name="Звичайний 6" xfId="107"/>
    <cellStyle name="Звичайний 7" xfId="108"/>
    <cellStyle name="Звичайний 8" xfId="109"/>
    <cellStyle name="Звичайний 9" xfId="110"/>
    <cellStyle name="Звичайний_Додаток _ 3 зм_ни 4575" xfId="111"/>
    <cellStyle name="Зв'язана клітинка" xfId="112"/>
    <cellStyle name="Итог" xfId="113" builtinId="25" customBuiltin="1"/>
    <cellStyle name="Итог 2" xfId="114"/>
    <cellStyle name="Контрольна клітинка" xfId="115"/>
    <cellStyle name="Контрольная ячейка" xfId="116" builtinId="23" customBuiltin="1"/>
    <cellStyle name="Контрольная ячейка 2" xfId="117"/>
    <cellStyle name="Назва" xfId="118"/>
    <cellStyle name="Название" xfId="119" builtinId="15" customBuiltin="1"/>
    <cellStyle name="Название 2" xfId="120"/>
    <cellStyle name="Нейтральный" xfId="121" builtinId="28" customBuiltin="1"/>
    <cellStyle name="Нейтральный 2" xfId="122"/>
    <cellStyle name="Обчислення" xfId="123"/>
    <cellStyle name="Обычный" xfId="0" builtinId="0"/>
    <cellStyle name="Обычный 2" xfId="124"/>
    <cellStyle name="Обычный 8" xfId="125"/>
    <cellStyle name="Обычный__tmp_73606750015329." xfId="126"/>
    <cellStyle name="Обычный__tmp_73644435022141." xfId="127"/>
    <cellStyle name="Обычный_ZV1PIV98" xfId="128"/>
    <cellStyle name="Обычный_видатки" xfId="129"/>
    <cellStyle name="Обычный_Додатки 3,5,6 на 2021 рік для ОТГ" xfId="130"/>
    <cellStyle name="Обычный_додатки до рішення нова редакція" xfId="131"/>
    <cellStyle name="Підсумок" xfId="132"/>
    <cellStyle name="Плохой" xfId="133" builtinId="27" customBuiltin="1"/>
    <cellStyle name="Плохой 2" xfId="134"/>
    <cellStyle name="Поганий" xfId="135"/>
    <cellStyle name="Пояснение" xfId="136" builtinId="53" customBuiltin="1"/>
    <cellStyle name="Пояснение 2" xfId="137"/>
    <cellStyle name="Примечание" xfId="138" builtinId="10" customBuiltin="1"/>
    <cellStyle name="Примечание 2" xfId="139"/>
    <cellStyle name="Примітка" xfId="140"/>
    <cellStyle name="Результат" xfId="141"/>
    <cellStyle name="Результат 1" xfId="142"/>
    <cellStyle name="Связанная ячейка" xfId="143" builtinId="24" customBuiltin="1"/>
    <cellStyle name="Связанная ячейка 2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 builtinId="11" customBuiltin="1"/>
    <cellStyle name="Текст предупреждения 2" xfId="150"/>
    <cellStyle name="Тысячи [0]_Розподіл (2)" xfId="151"/>
    <cellStyle name="Тысячи_Розподіл (2)" xfId="152"/>
    <cellStyle name="Хороший" xfId="153" builtinId="26" customBuiltin="1"/>
    <cellStyle name="Хороший 2" xfId="154"/>
    <cellStyle name="Џђћ–…ќ’ќ›‰" xfId="15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9"/>
  <sheetViews>
    <sheetView showZeros="0" tabSelected="1" workbookViewId="0">
      <pane xSplit="2" ySplit="9" topLeftCell="C78" activePane="bottomRight" state="frozen"/>
      <selection pane="topRight" activeCell="C1" sqref="C1"/>
      <selection pane="bottomLeft" activeCell="A10" sqref="A10"/>
      <selection pane="bottomRight" activeCell="J2" sqref="J2:K2"/>
    </sheetView>
  </sheetViews>
  <sheetFormatPr defaultRowHeight="12.75"/>
  <cols>
    <col min="1" max="1" width="10.140625" customWidth="1"/>
    <col min="2" max="2" width="40" style="1" customWidth="1"/>
    <col min="3" max="3" width="17.140625" customWidth="1"/>
    <col min="4" max="4" width="16.7109375" customWidth="1"/>
    <col min="5" max="5" width="10.42578125" customWidth="1"/>
    <col min="6" max="6" width="13.28515625" customWidth="1"/>
    <col min="7" max="7" width="13.85546875" customWidth="1"/>
    <col min="8" max="8" width="11.5703125" customWidth="1"/>
    <col min="9" max="9" width="8.42578125" customWidth="1"/>
    <col min="10" max="10" width="17.28515625" customWidth="1"/>
    <col min="11" max="11" width="16.5703125" customWidth="1"/>
    <col min="12" max="12" width="8.28515625" customWidth="1"/>
  </cols>
  <sheetData>
    <row r="1" spans="1:12" ht="33.6" customHeight="1">
      <c r="J1" s="85" t="s">
        <v>176</v>
      </c>
      <c r="K1" s="85"/>
    </row>
    <row r="2" spans="1:12" ht="15.75">
      <c r="J2" s="86" t="s">
        <v>204</v>
      </c>
      <c r="K2" s="86"/>
    </row>
    <row r="4" spans="1:12" ht="15.75">
      <c r="A4" s="88" t="s">
        <v>144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ht="15.75">
      <c r="A5" s="88" t="s">
        <v>198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>
      <c r="L6" s="65" t="s">
        <v>5</v>
      </c>
    </row>
    <row r="7" spans="1:12" ht="11.45" customHeight="1">
      <c r="A7" s="82" t="s">
        <v>43</v>
      </c>
      <c r="B7" s="83" t="s">
        <v>44</v>
      </c>
      <c r="C7" s="87" t="s">
        <v>45</v>
      </c>
      <c r="D7" s="87"/>
      <c r="E7" s="87"/>
      <c r="F7" s="87" t="s">
        <v>46</v>
      </c>
      <c r="G7" s="87"/>
      <c r="H7" s="87"/>
      <c r="I7" s="87"/>
      <c r="J7" s="87" t="s">
        <v>47</v>
      </c>
      <c r="K7" s="87"/>
      <c r="L7" s="87"/>
    </row>
    <row r="8" spans="1:12" ht="28.15" customHeight="1">
      <c r="A8" s="82"/>
      <c r="B8" s="83"/>
      <c r="C8" s="81" t="s">
        <v>188</v>
      </c>
      <c r="D8" s="81" t="s">
        <v>48</v>
      </c>
      <c r="E8" s="81" t="s">
        <v>49</v>
      </c>
      <c r="F8" s="81" t="s">
        <v>188</v>
      </c>
      <c r="G8" s="81" t="s">
        <v>189</v>
      </c>
      <c r="H8" s="81" t="s">
        <v>48</v>
      </c>
      <c r="I8" s="81" t="s">
        <v>49</v>
      </c>
      <c r="J8" s="81" t="s">
        <v>188</v>
      </c>
      <c r="K8" s="81" t="s">
        <v>48</v>
      </c>
      <c r="L8" s="81" t="s">
        <v>50</v>
      </c>
    </row>
    <row r="9" spans="1:12" ht="33" customHeight="1">
      <c r="A9" s="82"/>
      <c r="B9" s="83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s="2" customFormat="1" ht="24" customHeight="1">
      <c r="A10" s="17">
        <v>10000000</v>
      </c>
      <c r="B10" s="18" t="s">
        <v>7</v>
      </c>
      <c r="C10" s="19">
        <f>C11+C16+C22+C28+C44</f>
        <v>38256800</v>
      </c>
      <c r="D10" s="19">
        <f>D11+D16+D22+D28+D44</f>
        <v>28681297.400000002</v>
      </c>
      <c r="E10" s="19">
        <f>D10/C10*100</f>
        <v>74.970455971226031</v>
      </c>
      <c r="F10" s="19">
        <f>F11+F16+F22+F28+F44</f>
        <v>5200</v>
      </c>
      <c r="G10" s="19">
        <f>G11+G16+G22+G28+G44</f>
        <v>5200</v>
      </c>
      <c r="H10" s="19">
        <f>H11+H16+H22+H28+H44</f>
        <v>7185.67</v>
      </c>
      <c r="I10" s="20">
        <f>IF(G10=0,0,H10/G10*100)</f>
        <v>138.18596153846156</v>
      </c>
      <c r="J10" s="21">
        <f t="shared" ref="J10:K25" si="0">C10+G10</f>
        <v>38262000</v>
      </c>
      <c r="K10" s="21">
        <f t="shared" si="0"/>
        <v>28688483.070000004</v>
      </c>
      <c r="L10" s="22">
        <f>IF(J10=0,0,K10/J10*100)</f>
        <v>74.979047279284941</v>
      </c>
    </row>
    <row r="11" spans="1:12" s="2" customFormat="1" ht="27" customHeight="1">
      <c r="A11" s="17">
        <v>11000000</v>
      </c>
      <c r="B11" s="18" t="s">
        <v>8</v>
      </c>
      <c r="C11" s="19">
        <f>C12</f>
        <v>22756300</v>
      </c>
      <c r="D11" s="19">
        <f>D12</f>
        <v>17708523.670000002</v>
      </c>
      <c r="E11" s="19">
        <f>E12</f>
        <v>77.8181148517114</v>
      </c>
      <c r="F11" s="19"/>
      <c r="G11" s="19">
        <f>G12+G19</f>
        <v>0</v>
      </c>
      <c r="H11" s="19">
        <f>H12+H19</f>
        <v>0</v>
      </c>
      <c r="I11" s="20">
        <f t="shared" ref="I11:I74" si="1">IF(G11=0,0,H11/G11*100)</f>
        <v>0</v>
      </c>
      <c r="J11" s="21">
        <f t="shared" si="0"/>
        <v>22756300</v>
      </c>
      <c r="K11" s="21">
        <f t="shared" si="0"/>
        <v>17708523.670000002</v>
      </c>
      <c r="L11" s="22">
        <f t="shared" ref="L11:L74" si="2">IF(J11=0,0,K11/J11*100)</f>
        <v>77.8181148517114</v>
      </c>
    </row>
    <row r="12" spans="1:12" s="2" customFormat="1" ht="18.600000000000001" customHeight="1">
      <c r="A12" s="17">
        <v>11010000</v>
      </c>
      <c r="B12" s="23" t="s">
        <v>9</v>
      </c>
      <c r="C12" s="19">
        <f>SUM(C13:C15)</f>
        <v>22756300</v>
      </c>
      <c r="D12" s="19">
        <f>SUM(D13:D15)</f>
        <v>17708523.670000002</v>
      </c>
      <c r="E12" s="20">
        <f t="shared" ref="E12:E18" si="3">D12/C12*100</f>
        <v>77.8181148517114</v>
      </c>
      <c r="F12" s="19"/>
      <c r="G12" s="19">
        <f>SUM(G13:G18)</f>
        <v>0</v>
      </c>
      <c r="H12" s="19">
        <f>SUM(H13:H18)</f>
        <v>0</v>
      </c>
      <c r="I12" s="20">
        <f t="shared" si="1"/>
        <v>0</v>
      </c>
      <c r="J12" s="21">
        <f t="shared" si="0"/>
        <v>22756300</v>
      </c>
      <c r="K12" s="21">
        <f t="shared" si="0"/>
        <v>17708523.670000002</v>
      </c>
      <c r="L12" s="22">
        <f t="shared" si="2"/>
        <v>77.8181148517114</v>
      </c>
    </row>
    <row r="13" spans="1:12" ht="46.15" customHeight="1">
      <c r="A13" s="24">
        <v>11010100</v>
      </c>
      <c r="B13" s="25" t="s">
        <v>53</v>
      </c>
      <c r="C13" s="26">
        <v>20530300</v>
      </c>
      <c r="D13" s="26">
        <v>15693673.41</v>
      </c>
      <c r="E13" s="27">
        <f t="shared" si="3"/>
        <v>76.44152014339781</v>
      </c>
      <c r="F13" s="28"/>
      <c r="G13" s="28"/>
      <c r="H13" s="28"/>
      <c r="I13" s="27">
        <f t="shared" si="1"/>
        <v>0</v>
      </c>
      <c r="J13" s="28">
        <f t="shared" si="0"/>
        <v>20530300</v>
      </c>
      <c r="K13" s="28">
        <f t="shared" si="0"/>
        <v>15693673.41</v>
      </c>
      <c r="L13" s="29">
        <f t="shared" si="2"/>
        <v>76.44152014339781</v>
      </c>
    </row>
    <row r="14" spans="1:12" ht="45" customHeight="1">
      <c r="A14" s="24">
        <v>11010400</v>
      </c>
      <c r="B14" s="25" t="s">
        <v>54</v>
      </c>
      <c r="C14" s="26">
        <v>1290000</v>
      </c>
      <c r="D14" s="26">
        <v>1084608.98</v>
      </c>
      <c r="E14" s="27">
        <f t="shared" si="3"/>
        <v>84.078215503875967</v>
      </c>
      <c r="F14" s="28"/>
      <c r="G14" s="28"/>
      <c r="H14" s="28"/>
      <c r="I14" s="27">
        <f t="shared" si="1"/>
        <v>0</v>
      </c>
      <c r="J14" s="28">
        <f t="shared" si="0"/>
        <v>1290000</v>
      </c>
      <c r="K14" s="28">
        <f t="shared" si="0"/>
        <v>1084608.98</v>
      </c>
      <c r="L14" s="29">
        <f t="shared" si="2"/>
        <v>84.078215503875967</v>
      </c>
    </row>
    <row r="15" spans="1:12" ht="42" customHeight="1">
      <c r="A15" s="30">
        <v>11010500</v>
      </c>
      <c r="B15" s="31" t="s">
        <v>55</v>
      </c>
      <c r="C15" s="26">
        <v>936000</v>
      </c>
      <c r="D15" s="26">
        <v>930241.28</v>
      </c>
      <c r="E15" s="27">
        <f t="shared" si="3"/>
        <v>99.384752136752141</v>
      </c>
      <c r="F15" s="28"/>
      <c r="G15" s="28"/>
      <c r="H15" s="28"/>
      <c r="I15" s="27">
        <f t="shared" si="1"/>
        <v>0</v>
      </c>
      <c r="J15" s="28">
        <f t="shared" si="0"/>
        <v>936000</v>
      </c>
      <c r="K15" s="28">
        <f t="shared" si="0"/>
        <v>930241.28</v>
      </c>
      <c r="L15" s="29">
        <f t="shared" si="2"/>
        <v>99.384752136752141</v>
      </c>
    </row>
    <row r="16" spans="1:12" ht="29.45" customHeight="1">
      <c r="A16" s="17">
        <v>13000000</v>
      </c>
      <c r="B16" s="18" t="s">
        <v>56</v>
      </c>
      <c r="C16" s="19">
        <f>C17</f>
        <v>245000</v>
      </c>
      <c r="D16" s="19">
        <f>D17+D20</f>
        <v>51280.99</v>
      </c>
      <c r="E16" s="20">
        <f t="shared" si="3"/>
        <v>20.93101632653061</v>
      </c>
      <c r="F16" s="21"/>
      <c r="G16" s="21"/>
      <c r="H16" s="21"/>
      <c r="I16" s="20">
        <f t="shared" si="1"/>
        <v>0</v>
      </c>
      <c r="J16" s="21">
        <f t="shared" si="0"/>
        <v>245000</v>
      </c>
      <c r="K16" s="21">
        <f t="shared" si="0"/>
        <v>51280.99</v>
      </c>
      <c r="L16" s="22">
        <f t="shared" si="2"/>
        <v>20.93101632653061</v>
      </c>
    </row>
    <row r="17" spans="1:12" s="2" customFormat="1" ht="31.9" customHeight="1">
      <c r="A17" s="17">
        <v>13010000</v>
      </c>
      <c r="B17" s="23" t="s">
        <v>57</v>
      </c>
      <c r="C17" s="21">
        <f>C18+C19</f>
        <v>245000</v>
      </c>
      <c r="D17" s="21">
        <f>D18+D19</f>
        <v>51263.99</v>
      </c>
      <c r="E17" s="20">
        <f t="shared" si="3"/>
        <v>20.924077551020407</v>
      </c>
      <c r="F17" s="21"/>
      <c r="G17" s="21"/>
      <c r="H17" s="21"/>
      <c r="I17" s="20">
        <f t="shared" si="1"/>
        <v>0</v>
      </c>
      <c r="J17" s="21">
        <f t="shared" si="0"/>
        <v>245000</v>
      </c>
      <c r="K17" s="21">
        <f t="shared" si="0"/>
        <v>51263.99</v>
      </c>
      <c r="L17" s="22">
        <f t="shared" si="2"/>
        <v>20.924077551020407</v>
      </c>
    </row>
    <row r="18" spans="1:12" ht="46.15" customHeight="1">
      <c r="A18" s="24">
        <v>13010100</v>
      </c>
      <c r="B18" s="31" t="s">
        <v>58</v>
      </c>
      <c r="C18" s="26">
        <v>120000</v>
      </c>
      <c r="D18" s="26">
        <v>34382.99</v>
      </c>
      <c r="E18" s="27">
        <f t="shared" si="3"/>
        <v>28.652491666666663</v>
      </c>
      <c r="F18" s="28"/>
      <c r="G18" s="28"/>
      <c r="H18" s="28"/>
      <c r="I18" s="27">
        <f t="shared" si="1"/>
        <v>0</v>
      </c>
      <c r="J18" s="28">
        <f t="shared" si="0"/>
        <v>120000</v>
      </c>
      <c r="K18" s="28">
        <f t="shared" si="0"/>
        <v>34382.99</v>
      </c>
      <c r="L18" s="29">
        <f t="shared" si="2"/>
        <v>28.652491666666663</v>
      </c>
    </row>
    <row r="19" spans="1:12" ht="70.150000000000006" customHeight="1">
      <c r="A19" s="24">
        <v>13010200</v>
      </c>
      <c r="B19" s="32" t="s">
        <v>59</v>
      </c>
      <c r="C19" s="26">
        <v>125000</v>
      </c>
      <c r="D19" s="26">
        <v>16881</v>
      </c>
      <c r="E19" s="27">
        <f>D19/C19*100</f>
        <v>13.504799999999999</v>
      </c>
      <c r="F19" s="19"/>
      <c r="G19" s="19">
        <f>SUM(G20:G28)</f>
        <v>0</v>
      </c>
      <c r="H19" s="19">
        <f>SUM(H20:H28)</f>
        <v>0</v>
      </c>
      <c r="I19" s="20">
        <f t="shared" si="1"/>
        <v>0</v>
      </c>
      <c r="J19" s="28">
        <f t="shared" si="0"/>
        <v>125000</v>
      </c>
      <c r="K19" s="28">
        <f t="shared" si="0"/>
        <v>16881</v>
      </c>
      <c r="L19" s="29">
        <f t="shared" si="2"/>
        <v>13.504799999999999</v>
      </c>
    </row>
    <row r="20" spans="1:12" ht="24" customHeight="1">
      <c r="A20" s="17">
        <v>13030000</v>
      </c>
      <c r="B20" s="23" t="s">
        <v>60</v>
      </c>
      <c r="C20" s="19"/>
      <c r="D20" s="19">
        <f>D21</f>
        <v>17</v>
      </c>
      <c r="E20" s="20"/>
      <c r="F20" s="21"/>
      <c r="G20" s="21"/>
      <c r="H20" s="21"/>
      <c r="I20" s="20">
        <f t="shared" si="1"/>
        <v>0</v>
      </c>
      <c r="J20" s="21">
        <f t="shared" si="0"/>
        <v>0</v>
      </c>
      <c r="K20" s="21">
        <f t="shared" si="0"/>
        <v>17</v>
      </c>
      <c r="L20" s="22">
        <f t="shared" si="2"/>
        <v>0</v>
      </c>
    </row>
    <row r="21" spans="1:12" ht="38.25" customHeight="1">
      <c r="A21" s="24">
        <v>13030100</v>
      </c>
      <c r="B21" s="31" t="s">
        <v>61</v>
      </c>
      <c r="C21" s="26"/>
      <c r="D21" s="26">
        <v>17</v>
      </c>
      <c r="E21" s="27"/>
      <c r="F21" s="28"/>
      <c r="G21" s="28"/>
      <c r="H21" s="28"/>
      <c r="I21" s="27">
        <f t="shared" si="1"/>
        <v>0</v>
      </c>
      <c r="J21" s="21">
        <f t="shared" si="0"/>
        <v>0</v>
      </c>
      <c r="K21" s="28">
        <f t="shared" si="0"/>
        <v>17</v>
      </c>
      <c r="L21" s="29">
        <f t="shared" si="2"/>
        <v>0</v>
      </c>
    </row>
    <row r="22" spans="1:12">
      <c r="A22" s="17">
        <v>14000000</v>
      </c>
      <c r="B22" s="23" t="s">
        <v>62</v>
      </c>
      <c r="C22" s="19">
        <f>C23+C25+C27</f>
        <v>1300000</v>
      </c>
      <c r="D22" s="19">
        <f>D23+D25+D27</f>
        <v>953638.89</v>
      </c>
      <c r="E22" s="20">
        <f t="shared" ref="E22:E36" si="4">D22/C22*100</f>
        <v>73.356837692307693</v>
      </c>
      <c r="F22" s="21"/>
      <c r="G22" s="21"/>
      <c r="H22" s="21"/>
      <c r="I22" s="20">
        <f t="shared" si="1"/>
        <v>0</v>
      </c>
      <c r="J22" s="21">
        <f t="shared" si="0"/>
        <v>1300000</v>
      </c>
      <c r="K22" s="21">
        <f t="shared" si="0"/>
        <v>953638.89</v>
      </c>
      <c r="L22" s="22">
        <f t="shared" si="2"/>
        <v>73.356837692307693</v>
      </c>
    </row>
    <row r="23" spans="1:12" ht="36.6" customHeight="1">
      <c r="A23" s="17">
        <v>14020000</v>
      </c>
      <c r="B23" s="23" t="s">
        <v>63</v>
      </c>
      <c r="C23" s="19">
        <f>C24</f>
        <v>5000</v>
      </c>
      <c r="D23" s="19">
        <f>D24</f>
        <v>27042.29</v>
      </c>
      <c r="E23" s="20">
        <f t="shared" si="4"/>
        <v>540.84580000000005</v>
      </c>
      <c r="F23" s="21"/>
      <c r="G23" s="21"/>
      <c r="H23" s="21"/>
      <c r="I23" s="20">
        <f t="shared" si="1"/>
        <v>0</v>
      </c>
      <c r="J23" s="21">
        <f t="shared" si="0"/>
        <v>5000</v>
      </c>
      <c r="K23" s="21">
        <f t="shared" si="0"/>
        <v>27042.29</v>
      </c>
      <c r="L23" s="22">
        <f t="shared" si="2"/>
        <v>540.84580000000005</v>
      </c>
    </row>
    <row r="24" spans="1:12" ht="13.15" customHeight="1">
      <c r="A24" s="24">
        <v>14021900</v>
      </c>
      <c r="B24" s="31" t="s">
        <v>64</v>
      </c>
      <c r="C24" s="26">
        <v>5000</v>
      </c>
      <c r="D24" s="26">
        <v>27042.29</v>
      </c>
      <c r="E24" s="27">
        <f t="shared" si="4"/>
        <v>540.84580000000005</v>
      </c>
      <c r="F24" s="28"/>
      <c r="G24" s="28"/>
      <c r="H24" s="28"/>
      <c r="I24" s="27">
        <f t="shared" si="1"/>
        <v>0</v>
      </c>
      <c r="J24" s="28">
        <f t="shared" si="0"/>
        <v>5000</v>
      </c>
      <c r="K24" s="28">
        <f t="shared" si="0"/>
        <v>27042.29</v>
      </c>
      <c r="L24" s="29">
        <f t="shared" si="2"/>
        <v>540.84580000000005</v>
      </c>
    </row>
    <row r="25" spans="1:12" s="2" customFormat="1" ht="25.5">
      <c r="A25" s="17">
        <v>14030000</v>
      </c>
      <c r="B25" s="23" t="s">
        <v>65</v>
      </c>
      <c r="C25" s="19">
        <f>C26</f>
        <v>25000</v>
      </c>
      <c r="D25" s="19">
        <f>D26</f>
        <v>85310.97</v>
      </c>
      <c r="E25" s="20">
        <f t="shared" si="4"/>
        <v>341.24387999999999</v>
      </c>
      <c r="F25" s="21"/>
      <c r="G25" s="21"/>
      <c r="H25" s="21"/>
      <c r="I25" s="20">
        <f t="shared" si="1"/>
        <v>0</v>
      </c>
      <c r="J25" s="21">
        <f t="shared" si="0"/>
        <v>25000</v>
      </c>
      <c r="K25" s="21">
        <f t="shared" si="0"/>
        <v>85310.97</v>
      </c>
      <c r="L25" s="22">
        <f t="shared" si="2"/>
        <v>341.24387999999999</v>
      </c>
    </row>
    <row r="26" spans="1:12" s="2" customFormat="1">
      <c r="A26" s="24">
        <v>14031900</v>
      </c>
      <c r="B26" s="31" t="s">
        <v>64</v>
      </c>
      <c r="C26" s="26">
        <v>25000</v>
      </c>
      <c r="D26" s="26">
        <v>85310.97</v>
      </c>
      <c r="E26" s="27">
        <f t="shared" si="4"/>
        <v>341.24387999999999</v>
      </c>
      <c r="F26" s="28"/>
      <c r="G26" s="28"/>
      <c r="H26" s="28"/>
      <c r="I26" s="27">
        <f t="shared" si="1"/>
        <v>0</v>
      </c>
      <c r="J26" s="28">
        <f t="shared" ref="J26:K39" si="5">C26+G26</f>
        <v>25000</v>
      </c>
      <c r="K26" s="28">
        <f t="shared" si="5"/>
        <v>85310.97</v>
      </c>
      <c r="L26" s="29">
        <f t="shared" si="2"/>
        <v>341.24387999999999</v>
      </c>
    </row>
    <row r="27" spans="1:12" ht="27.6" customHeight="1">
      <c r="A27" s="17">
        <v>14040000</v>
      </c>
      <c r="B27" s="23" t="s">
        <v>66</v>
      </c>
      <c r="C27" s="21">
        <v>1270000</v>
      </c>
      <c r="D27" s="19">
        <v>841285.63</v>
      </c>
      <c r="E27" s="20">
        <f t="shared" si="4"/>
        <v>66.242962992125982</v>
      </c>
      <c r="F27" s="21"/>
      <c r="G27" s="21"/>
      <c r="H27" s="21"/>
      <c r="I27" s="20">
        <f t="shared" si="1"/>
        <v>0</v>
      </c>
      <c r="J27" s="21">
        <f t="shared" si="5"/>
        <v>1270000</v>
      </c>
      <c r="K27" s="21">
        <f t="shared" si="5"/>
        <v>841285.63</v>
      </c>
      <c r="L27" s="22">
        <f t="shared" si="2"/>
        <v>66.242962992125982</v>
      </c>
    </row>
    <row r="28" spans="1:12" ht="19.149999999999999" customHeight="1">
      <c r="A28" s="17">
        <v>18000000</v>
      </c>
      <c r="B28" s="23" t="s">
        <v>67</v>
      </c>
      <c r="C28" s="19">
        <f>C29+C38+C40</f>
        <v>13955500</v>
      </c>
      <c r="D28" s="19">
        <f>D29+D39+D40</f>
        <v>9967853.8500000015</v>
      </c>
      <c r="E28" s="20">
        <f t="shared" si="4"/>
        <v>71.425988678298893</v>
      </c>
      <c r="F28" s="21"/>
      <c r="G28" s="21"/>
      <c r="H28" s="21"/>
      <c r="I28" s="20">
        <f t="shared" si="1"/>
        <v>0</v>
      </c>
      <c r="J28" s="21">
        <f t="shared" si="5"/>
        <v>13955500</v>
      </c>
      <c r="K28" s="21">
        <f t="shared" si="5"/>
        <v>9967853.8500000015</v>
      </c>
      <c r="L28" s="22">
        <f t="shared" si="2"/>
        <v>71.425988678298893</v>
      </c>
    </row>
    <row r="29" spans="1:12">
      <c r="A29" s="17">
        <v>18010000</v>
      </c>
      <c r="B29" s="23" t="s">
        <v>68</v>
      </c>
      <c r="C29" s="21">
        <f>SUM(C30:C37)</f>
        <v>2496600</v>
      </c>
      <c r="D29" s="21">
        <f>SUM(D30:D37)</f>
        <v>1966702.4100000001</v>
      </c>
      <c r="E29" s="20">
        <f t="shared" si="4"/>
        <v>78.775230713770739</v>
      </c>
      <c r="F29" s="21"/>
      <c r="G29" s="21"/>
      <c r="H29" s="21"/>
      <c r="I29" s="20">
        <f>IF(G29=0,0,H29/G29*100)</f>
        <v>0</v>
      </c>
      <c r="J29" s="21">
        <f t="shared" si="5"/>
        <v>2496600</v>
      </c>
      <c r="K29" s="21">
        <f t="shared" si="5"/>
        <v>1966702.4100000001</v>
      </c>
      <c r="L29" s="22">
        <f t="shared" si="2"/>
        <v>78.775230713770739</v>
      </c>
    </row>
    <row r="30" spans="1:12" ht="51">
      <c r="A30" s="24">
        <v>18010100</v>
      </c>
      <c r="B30" s="31" t="s">
        <v>71</v>
      </c>
      <c r="C30" s="28">
        <v>1000</v>
      </c>
      <c r="D30" s="28">
        <v>924.51</v>
      </c>
      <c r="E30" s="27">
        <f t="shared" si="4"/>
        <v>92.450999999999993</v>
      </c>
      <c r="F30" s="21"/>
      <c r="G30" s="21"/>
      <c r="H30" s="21"/>
      <c r="I30" s="20"/>
      <c r="J30" s="21"/>
      <c r="K30" s="21"/>
      <c r="L30" s="22"/>
    </row>
    <row r="31" spans="1:12" ht="52.5" customHeight="1">
      <c r="A31" s="24">
        <v>18010200</v>
      </c>
      <c r="B31" s="31" t="s">
        <v>69</v>
      </c>
      <c r="C31" s="28">
        <v>138000</v>
      </c>
      <c r="D31" s="28">
        <v>133496.95000000001</v>
      </c>
      <c r="E31" s="27">
        <f t="shared" si="4"/>
        <v>96.736920289855078</v>
      </c>
      <c r="F31" s="28"/>
      <c r="G31" s="28"/>
      <c r="H31" s="26"/>
      <c r="I31" s="27">
        <f t="shared" si="1"/>
        <v>0</v>
      </c>
      <c r="J31" s="28">
        <f t="shared" si="5"/>
        <v>138000</v>
      </c>
      <c r="K31" s="28">
        <f>D31+H31</f>
        <v>133496.95000000001</v>
      </c>
      <c r="L31" s="29">
        <f t="shared" si="2"/>
        <v>96.736920289855078</v>
      </c>
    </row>
    <row r="32" spans="1:12" ht="51">
      <c r="A32" s="24">
        <v>18010300</v>
      </c>
      <c r="B32" s="31" t="s">
        <v>70</v>
      </c>
      <c r="C32" s="26">
        <v>380000</v>
      </c>
      <c r="D32" s="26">
        <v>412092.23</v>
      </c>
      <c r="E32" s="27">
        <f t="shared" si="4"/>
        <v>108.44532368421052</v>
      </c>
      <c r="F32" s="21"/>
      <c r="G32" s="21"/>
      <c r="H32" s="21"/>
      <c r="I32" s="20">
        <f t="shared" si="1"/>
        <v>0</v>
      </c>
      <c r="J32" s="28">
        <f t="shared" si="5"/>
        <v>380000</v>
      </c>
      <c r="K32" s="28">
        <f>D32+H32</f>
        <v>412092.23</v>
      </c>
      <c r="L32" s="22">
        <f t="shared" si="2"/>
        <v>108.44532368421052</v>
      </c>
    </row>
    <row r="33" spans="1:12" s="2" customFormat="1" ht="53.25" customHeight="1">
      <c r="A33" s="24">
        <v>18010400</v>
      </c>
      <c r="B33" s="31" t="s">
        <v>71</v>
      </c>
      <c r="C33" s="26">
        <v>87600</v>
      </c>
      <c r="D33" s="26">
        <v>65448.41</v>
      </c>
      <c r="E33" s="27">
        <f t="shared" si="4"/>
        <v>74.712796803652964</v>
      </c>
      <c r="F33" s="19"/>
      <c r="G33" s="19">
        <f>SUM(G34:G36)</f>
        <v>0</v>
      </c>
      <c r="H33" s="19">
        <f>SUM(H34:H36)</f>
        <v>0</v>
      </c>
      <c r="I33" s="20">
        <f t="shared" si="1"/>
        <v>0</v>
      </c>
      <c r="J33" s="28">
        <f t="shared" si="5"/>
        <v>87600</v>
      </c>
      <c r="K33" s="28">
        <f>D33+H33</f>
        <v>65448.41</v>
      </c>
      <c r="L33" s="29">
        <f t="shared" si="2"/>
        <v>74.712796803652964</v>
      </c>
    </row>
    <row r="34" spans="1:12" s="2" customFormat="1" ht="14.45" customHeight="1">
      <c r="A34" s="24">
        <v>18010500</v>
      </c>
      <c r="B34" s="31" t="s">
        <v>72</v>
      </c>
      <c r="C34" s="26">
        <v>498000</v>
      </c>
      <c r="D34" s="26">
        <v>539127.12</v>
      </c>
      <c r="E34" s="27">
        <f t="shared" si="4"/>
        <v>108.2584578313253</v>
      </c>
      <c r="F34" s="28"/>
      <c r="G34" s="28"/>
      <c r="H34" s="28"/>
      <c r="I34" s="27">
        <f t="shared" si="1"/>
        <v>0</v>
      </c>
      <c r="J34" s="28">
        <f t="shared" si="5"/>
        <v>498000</v>
      </c>
      <c r="K34" s="28">
        <f>D34+H34</f>
        <v>539127.12</v>
      </c>
      <c r="L34" s="29">
        <f t="shared" si="2"/>
        <v>108.2584578313253</v>
      </c>
    </row>
    <row r="35" spans="1:12" ht="14.45" customHeight="1">
      <c r="A35" s="24">
        <v>18010600</v>
      </c>
      <c r="B35" s="31" t="s">
        <v>73</v>
      </c>
      <c r="C35" s="26">
        <v>146500</v>
      </c>
      <c r="D35" s="26">
        <v>14976.32</v>
      </c>
      <c r="E35" s="27">
        <f t="shared" si="4"/>
        <v>10.222744027303754</v>
      </c>
      <c r="F35" s="28"/>
      <c r="G35" s="28"/>
      <c r="H35" s="28"/>
      <c r="I35" s="27">
        <f t="shared" si="1"/>
        <v>0</v>
      </c>
      <c r="J35" s="28">
        <f t="shared" si="5"/>
        <v>146500</v>
      </c>
      <c r="K35" s="28">
        <f t="shared" si="5"/>
        <v>14976.32</v>
      </c>
      <c r="L35" s="29">
        <f t="shared" si="2"/>
        <v>10.222744027303754</v>
      </c>
    </row>
    <row r="36" spans="1:12" ht="16.899999999999999" customHeight="1">
      <c r="A36" s="24">
        <v>18010700</v>
      </c>
      <c r="B36" s="31" t="s">
        <v>74</v>
      </c>
      <c r="C36" s="26">
        <v>893500</v>
      </c>
      <c r="D36" s="26">
        <v>624421.49</v>
      </c>
      <c r="E36" s="27">
        <f t="shared" si="4"/>
        <v>69.884889759373252</v>
      </c>
      <c r="F36" s="28"/>
      <c r="G36" s="28"/>
      <c r="H36" s="28"/>
      <c r="I36" s="27">
        <f t="shared" si="1"/>
        <v>0</v>
      </c>
      <c r="J36" s="28">
        <f t="shared" si="5"/>
        <v>893500</v>
      </c>
      <c r="K36" s="28">
        <f t="shared" si="5"/>
        <v>624421.49</v>
      </c>
      <c r="L36" s="29">
        <f t="shared" si="2"/>
        <v>69.884889759373252</v>
      </c>
    </row>
    <row r="37" spans="1:12">
      <c r="A37" s="24">
        <v>18010900</v>
      </c>
      <c r="B37" s="31" t="s">
        <v>75</v>
      </c>
      <c r="C37" s="26">
        <v>352000</v>
      </c>
      <c r="D37" s="26">
        <v>176215.38</v>
      </c>
      <c r="E37" s="27">
        <f>D37/C37*100</f>
        <v>50.061187500000003</v>
      </c>
      <c r="F37" s="26"/>
      <c r="G37" s="26">
        <f>SUM(G38:G38)</f>
        <v>0</v>
      </c>
      <c r="H37" s="26">
        <f>SUM(H38:H38)</f>
        <v>0</v>
      </c>
      <c r="I37" s="27">
        <f t="shared" si="1"/>
        <v>0</v>
      </c>
      <c r="J37" s="28">
        <f t="shared" si="5"/>
        <v>352000</v>
      </c>
      <c r="K37" s="28">
        <f t="shared" si="5"/>
        <v>176215.38</v>
      </c>
      <c r="L37" s="29">
        <f t="shared" si="2"/>
        <v>50.061187500000003</v>
      </c>
    </row>
    <row r="38" spans="1:12" hidden="1">
      <c r="A38" s="17">
        <v>18030000</v>
      </c>
      <c r="B38" s="23" t="s">
        <v>76</v>
      </c>
      <c r="C38" s="19"/>
      <c r="D38" s="19"/>
      <c r="E38" s="27"/>
      <c r="F38" s="28">
        <f>F39</f>
        <v>0</v>
      </c>
      <c r="G38" s="28">
        <f>G39</f>
        <v>0</v>
      </c>
      <c r="H38" s="28">
        <f>H39</f>
        <v>0</v>
      </c>
      <c r="I38" s="27">
        <f t="shared" si="1"/>
        <v>0</v>
      </c>
      <c r="J38" s="21">
        <f t="shared" si="5"/>
        <v>0</v>
      </c>
      <c r="K38" s="21">
        <f t="shared" si="5"/>
        <v>0</v>
      </c>
      <c r="L38" s="22">
        <f t="shared" si="2"/>
        <v>0</v>
      </c>
    </row>
    <row r="39" spans="1:12" s="2" customFormat="1" ht="16.899999999999999" customHeight="1">
      <c r="A39" s="24">
        <v>18011000</v>
      </c>
      <c r="B39" s="31" t="s">
        <v>169</v>
      </c>
      <c r="C39" s="28"/>
      <c r="D39" s="28">
        <v>25000</v>
      </c>
      <c r="E39" s="20"/>
      <c r="F39" s="21"/>
      <c r="G39" s="21"/>
      <c r="H39" s="21"/>
      <c r="I39" s="20">
        <f t="shared" si="1"/>
        <v>0</v>
      </c>
      <c r="J39" s="28">
        <f>C39+G39</f>
        <v>0</v>
      </c>
      <c r="K39" s="28">
        <f t="shared" si="5"/>
        <v>25000</v>
      </c>
      <c r="L39" s="29">
        <f t="shared" si="2"/>
        <v>0</v>
      </c>
    </row>
    <row r="40" spans="1:12" s="2" customFormat="1" ht="17.45" customHeight="1">
      <c r="A40" s="17">
        <v>18050000</v>
      </c>
      <c r="B40" s="23" t="s">
        <v>77</v>
      </c>
      <c r="C40" s="21">
        <f>SUM(C41:C43)</f>
        <v>11458900</v>
      </c>
      <c r="D40" s="21">
        <f>SUM(D41:D43)</f>
        <v>7976151.4400000004</v>
      </c>
      <c r="E40" s="20">
        <f t="shared" ref="E40:E95" si="6">IF(C40=0,0,D40/C40*100)</f>
        <v>69.606606567820648</v>
      </c>
      <c r="F40" s="21"/>
      <c r="G40" s="21"/>
      <c r="H40" s="21"/>
      <c r="I40" s="20">
        <f t="shared" si="1"/>
        <v>0</v>
      </c>
      <c r="J40" s="21">
        <f t="shared" ref="J40:K43" si="7">C40+G40</f>
        <v>11458900</v>
      </c>
      <c r="K40" s="21">
        <f t="shared" si="7"/>
        <v>7976151.4400000004</v>
      </c>
      <c r="L40" s="22">
        <f t="shared" si="2"/>
        <v>69.606606567820648</v>
      </c>
    </row>
    <row r="41" spans="1:12" s="2" customFormat="1" ht="18" customHeight="1">
      <c r="A41" s="24">
        <v>18050300</v>
      </c>
      <c r="B41" s="31" t="s">
        <v>78</v>
      </c>
      <c r="C41" s="28">
        <v>190000</v>
      </c>
      <c r="D41" s="28">
        <v>151006.23000000001</v>
      </c>
      <c r="E41" s="27">
        <f t="shared" si="6"/>
        <v>79.476963157894744</v>
      </c>
      <c r="F41" s="26"/>
      <c r="G41" s="26"/>
      <c r="H41" s="26"/>
      <c r="I41" s="27">
        <f t="shared" si="1"/>
        <v>0</v>
      </c>
      <c r="J41" s="28">
        <f t="shared" si="7"/>
        <v>190000</v>
      </c>
      <c r="K41" s="28">
        <f t="shared" si="7"/>
        <v>151006.23000000001</v>
      </c>
      <c r="L41" s="29">
        <f t="shared" si="2"/>
        <v>79.476963157894744</v>
      </c>
    </row>
    <row r="42" spans="1:12" ht="21" customHeight="1">
      <c r="A42" s="24">
        <v>18050400</v>
      </c>
      <c r="B42" s="31" t="s">
        <v>79</v>
      </c>
      <c r="C42" s="28">
        <v>11253900</v>
      </c>
      <c r="D42" s="28">
        <v>7774332.4199999999</v>
      </c>
      <c r="E42" s="27">
        <f t="shared" si="6"/>
        <v>69.081228907312138</v>
      </c>
      <c r="F42" s="26"/>
      <c r="G42" s="26"/>
      <c r="H42" s="26"/>
      <c r="I42" s="27">
        <f t="shared" si="1"/>
        <v>0</v>
      </c>
      <c r="J42" s="28">
        <f t="shared" si="7"/>
        <v>11253900</v>
      </c>
      <c r="K42" s="28">
        <f t="shared" si="7"/>
        <v>7774332.4199999999</v>
      </c>
      <c r="L42" s="29">
        <f t="shared" si="2"/>
        <v>69.081228907312138</v>
      </c>
    </row>
    <row r="43" spans="1:12" s="2" customFormat="1" ht="59.25" customHeight="1">
      <c r="A43" s="24">
        <v>18050500</v>
      </c>
      <c r="B43" s="31" t="s">
        <v>80</v>
      </c>
      <c r="C43" s="28">
        <v>15000</v>
      </c>
      <c r="D43" s="28">
        <v>50812.79</v>
      </c>
      <c r="E43" s="27">
        <f t="shared" si="6"/>
        <v>338.75193333333334</v>
      </c>
      <c r="F43" s="26"/>
      <c r="G43" s="26"/>
      <c r="H43" s="26"/>
      <c r="I43" s="27">
        <f t="shared" si="1"/>
        <v>0</v>
      </c>
      <c r="J43" s="28">
        <f t="shared" si="7"/>
        <v>15000</v>
      </c>
      <c r="K43" s="28">
        <f>D43+H43</f>
        <v>50812.79</v>
      </c>
      <c r="L43" s="29">
        <f t="shared" si="2"/>
        <v>338.75193333333334</v>
      </c>
    </row>
    <row r="44" spans="1:12" s="2" customFormat="1" ht="18" customHeight="1">
      <c r="A44" s="33">
        <v>19000000</v>
      </c>
      <c r="B44" s="23" t="s">
        <v>32</v>
      </c>
      <c r="C44" s="21"/>
      <c r="D44" s="21"/>
      <c r="E44" s="20">
        <f t="shared" si="6"/>
        <v>0</v>
      </c>
      <c r="F44" s="21">
        <f>SUM(F45)</f>
        <v>5200</v>
      </c>
      <c r="G44" s="21">
        <f>SUM(G45)</f>
        <v>5200</v>
      </c>
      <c r="H44" s="21">
        <f>SUM(H45)</f>
        <v>7185.67</v>
      </c>
      <c r="I44" s="20">
        <f t="shared" si="1"/>
        <v>138.18596153846156</v>
      </c>
      <c r="J44" s="21">
        <f>SUM(J45)</f>
        <v>5200</v>
      </c>
      <c r="K44" s="21">
        <f>SUM(K45)</f>
        <v>7185.67</v>
      </c>
      <c r="L44" s="22">
        <f t="shared" si="2"/>
        <v>138.18596153846156</v>
      </c>
    </row>
    <row r="45" spans="1:12" s="2" customFormat="1" ht="21" customHeight="1">
      <c r="A45" s="33">
        <v>19010000</v>
      </c>
      <c r="B45" s="23" t="s">
        <v>33</v>
      </c>
      <c r="C45" s="21"/>
      <c r="D45" s="21"/>
      <c r="E45" s="20">
        <f t="shared" si="6"/>
        <v>0</v>
      </c>
      <c r="F45" s="21">
        <f>F46+F47</f>
        <v>5200</v>
      </c>
      <c r="G45" s="21">
        <f>G46+G47</f>
        <v>5200</v>
      </c>
      <c r="H45" s="21">
        <f>H46+H47</f>
        <v>7185.67</v>
      </c>
      <c r="I45" s="20">
        <f t="shared" si="1"/>
        <v>138.18596153846156</v>
      </c>
      <c r="J45" s="21">
        <f>C45+G45</f>
        <v>5200</v>
      </c>
      <c r="K45" s="21">
        <f>D45+H45</f>
        <v>7185.67</v>
      </c>
      <c r="L45" s="22">
        <f t="shared" si="2"/>
        <v>138.18596153846156</v>
      </c>
    </row>
    <row r="46" spans="1:12" s="2" customFormat="1" ht="64.5" customHeight="1">
      <c r="A46" s="34">
        <v>19010100</v>
      </c>
      <c r="B46" s="12" t="s">
        <v>34</v>
      </c>
      <c r="C46" s="28"/>
      <c r="D46" s="28"/>
      <c r="E46" s="27">
        <f t="shared" si="6"/>
        <v>0</v>
      </c>
      <c r="F46" s="28">
        <v>5200</v>
      </c>
      <c r="G46" s="28">
        <v>5200</v>
      </c>
      <c r="H46" s="26">
        <v>6296.11</v>
      </c>
      <c r="I46" s="27">
        <f t="shared" si="1"/>
        <v>121.07903846153845</v>
      </c>
      <c r="J46" s="28">
        <f>C46+G46</f>
        <v>5200</v>
      </c>
      <c r="K46" s="28">
        <f>D46+H46</f>
        <v>6296.11</v>
      </c>
      <c r="L46" s="29">
        <f t="shared" si="2"/>
        <v>121.07903846153845</v>
      </c>
    </row>
    <row r="47" spans="1:12" s="2" customFormat="1" ht="49.5" customHeight="1">
      <c r="A47" s="34">
        <v>19010300</v>
      </c>
      <c r="B47" s="12" t="s">
        <v>81</v>
      </c>
      <c r="C47" s="26"/>
      <c r="D47" s="26"/>
      <c r="E47" s="27">
        <f t="shared" si="6"/>
        <v>0</v>
      </c>
      <c r="F47" s="19"/>
      <c r="G47" s="19"/>
      <c r="H47" s="26">
        <v>889.56</v>
      </c>
      <c r="I47" s="20">
        <f t="shared" si="1"/>
        <v>0</v>
      </c>
      <c r="J47" s="19"/>
      <c r="K47" s="28">
        <f>D47+H47</f>
        <v>889.56</v>
      </c>
      <c r="L47" s="22">
        <f t="shared" si="2"/>
        <v>0</v>
      </c>
    </row>
    <row r="48" spans="1:12">
      <c r="A48" s="17">
        <v>20000000</v>
      </c>
      <c r="B48" s="18" t="s">
        <v>10</v>
      </c>
      <c r="C48" s="19">
        <f>C49+C54+C62</f>
        <v>490100</v>
      </c>
      <c r="D48" s="19">
        <f>D49+D54+D62</f>
        <v>640410.39999999991</v>
      </c>
      <c r="E48" s="20">
        <f t="shared" si="6"/>
        <v>130.66933278922667</v>
      </c>
      <c r="F48" s="19">
        <f>F49+F66</f>
        <v>3230000</v>
      </c>
      <c r="G48" s="19">
        <f>G49+G66</f>
        <v>5690931</v>
      </c>
      <c r="H48" s="19">
        <f>H49+H66+H62</f>
        <v>4295109.5199999996</v>
      </c>
      <c r="I48" s="20">
        <f t="shared" si="1"/>
        <v>75.472879920701899</v>
      </c>
      <c r="J48" s="21">
        <f>C48+G48</f>
        <v>6181031</v>
      </c>
      <c r="K48" s="21">
        <f>D48+H48</f>
        <v>4935519.92</v>
      </c>
      <c r="L48" s="22">
        <f t="shared" si="2"/>
        <v>79.849460712945785</v>
      </c>
    </row>
    <row r="49" spans="1:12" ht="25.5">
      <c r="A49" s="17">
        <v>21000000</v>
      </c>
      <c r="B49" s="18" t="s">
        <v>82</v>
      </c>
      <c r="C49" s="19">
        <f>C50</f>
        <v>50000</v>
      </c>
      <c r="D49" s="19">
        <f>D50</f>
        <v>118051.12</v>
      </c>
      <c r="E49" s="20">
        <f t="shared" si="6"/>
        <v>236.10223999999999</v>
      </c>
      <c r="F49" s="19">
        <f>F50</f>
        <v>0</v>
      </c>
      <c r="G49" s="19">
        <f>G50</f>
        <v>0</v>
      </c>
      <c r="H49" s="19">
        <f>H53</f>
        <v>0</v>
      </c>
      <c r="I49" s="20">
        <f t="shared" si="1"/>
        <v>0</v>
      </c>
      <c r="J49" s="21">
        <f>C49+G49</f>
        <v>50000</v>
      </c>
      <c r="K49" s="21">
        <f>D49+H49</f>
        <v>118051.12</v>
      </c>
      <c r="L49" s="22">
        <f t="shared" si="2"/>
        <v>236.10223999999999</v>
      </c>
    </row>
    <row r="50" spans="1:12">
      <c r="A50" s="17">
        <v>21080000</v>
      </c>
      <c r="B50" s="18" t="s">
        <v>83</v>
      </c>
      <c r="C50" s="19">
        <f>C51+C52</f>
        <v>50000</v>
      </c>
      <c r="D50" s="19">
        <f>D51+D52</f>
        <v>118051.12</v>
      </c>
      <c r="E50" s="20">
        <f t="shared" si="6"/>
        <v>236.10223999999999</v>
      </c>
      <c r="F50" s="21"/>
      <c r="G50" s="21"/>
      <c r="H50" s="21"/>
      <c r="I50" s="20">
        <f t="shared" si="1"/>
        <v>0</v>
      </c>
      <c r="J50" s="21">
        <f t="shared" ref="J50:K52" si="8">C50+G50</f>
        <v>50000</v>
      </c>
      <c r="K50" s="21">
        <f t="shared" si="8"/>
        <v>118051.12</v>
      </c>
      <c r="L50" s="22">
        <f t="shared" si="2"/>
        <v>236.10223999999999</v>
      </c>
    </row>
    <row r="51" spans="1:12" ht="21" customHeight="1">
      <c r="A51" s="24">
        <v>21081100</v>
      </c>
      <c r="B51" s="25" t="s">
        <v>84</v>
      </c>
      <c r="C51" s="26">
        <v>40000</v>
      </c>
      <c r="D51" s="26">
        <v>36651.120000000003</v>
      </c>
      <c r="E51" s="27">
        <f t="shared" si="6"/>
        <v>91.627800000000008</v>
      </c>
      <c r="F51" s="28"/>
      <c r="G51" s="28"/>
      <c r="H51" s="28"/>
      <c r="I51" s="27">
        <f t="shared" si="1"/>
        <v>0</v>
      </c>
      <c r="J51" s="28">
        <f t="shared" si="8"/>
        <v>40000</v>
      </c>
      <c r="K51" s="28">
        <f t="shared" si="8"/>
        <v>36651.120000000003</v>
      </c>
      <c r="L51" s="29">
        <f t="shared" si="2"/>
        <v>91.627800000000008</v>
      </c>
    </row>
    <row r="52" spans="1:12" ht="46.5" customHeight="1">
      <c r="A52" s="24">
        <v>21081500</v>
      </c>
      <c r="B52" s="25" t="s">
        <v>85</v>
      </c>
      <c r="C52" s="28">
        <v>10000</v>
      </c>
      <c r="D52" s="28">
        <v>81400</v>
      </c>
      <c r="E52" s="20">
        <f t="shared" si="6"/>
        <v>814</v>
      </c>
      <c r="F52" s="19"/>
      <c r="G52" s="19"/>
      <c r="H52" s="19"/>
      <c r="I52" s="20">
        <f t="shared" si="1"/>
        <v>0</v>
      </c>
      <c r="J52" s="21">
        <f t="shared" si="8"/>
        <v>10000</v>
      </c>
      <c r="K52" s="28">
        <f t="shared" si="8"/>
        <v>81400</v>
      </c>
      <c r="L52" s="22">
        <f t="shared" si="2"/>
        <v>814</v>
      </c>
    </row>
    <row r="53" spans="1:12" ht="38.25" hidden="1">
      <c r="A53" s="35">
        <v>21110000</v>
      </c>
      <c r="B53" s="11" t="s">
        <v>35</v>
      </c>
      <c r="C53" s="19"/>
      <c r="D53" s="19"/>
      <c r="E53" s="20">
        <f t="shared" si="6"/>
        <v>0</v>
      </c>
      <c r="F53" s="19"/>
      <c r="G53" s="19"/>
      <c r="H53" s="36"/>
      <c r="I53" s="20">
        <f t="shared" si="1"/>
        <v>0</v>
      </c>
      <c r="J53" s="19">
        <f>C53+F53</f>
        <v>0</v>
      </c>
      <c r="K53" s="26">
        <f>D53+H53</f>
        <v>0</v>
      </c>
      <c r="L53" s="22">
        <f t="shared" si="2"/>
        <v>0</v>
      </c>
    </row>
    <row r="54" spans="1:12" ht="31.15" customHeight="1">
      <c r="A54" s="17">
        <v>22000000</v>
      </c>
      <c r="B54" s="18" t="s">
        <v>86</v>
      </c>
      <c r="C54" s="19">
        <f>C55+C60</f>
        <v>155100</v>
      </c>
      <c r="D54" s="19">
        <f>D55+D60</f>
        <v>252801.22</v>
      </c>
      <c r="E54" s="20">
        <f t="shared" si="6"/>
        <v>162.99240490006449</v>
      </c>
      <c r="F54" s="19">
        <f>SUM(F55:F57)</f>
        <v>0</v>
      </c>
      <c r="G54" s="19">
        <f>SUM(G55:G57)</f>
        <v>0</v>
      </c>
      <c r="H54" s="19">
        <f>SUM(H55:H57)</f>
        <v>0</v>
      </c>
      <c r="I54" s="20">
        <f t="shared" si="1"/>
        <v>0</v>
      </c>
      <c r="J54" s="19">
        <f>C54+F54</f>
        <v>155100</v>
      </c>
      <c r="K54" s="19">
        <f>D54+G54</f>
        <v>252801.22</v>
      </c>
      <c r="L54" s="22">
        <f t="shared" si="2"/>
        <v>162.99240490006449</v>
      </c>
    </row>
    <row r="55" spans="1:12">
      <c r="A55" s="17">
        <v>22010000</v>
      </c>
      <c r="B55" s="18" t="s">
        <v>11</v>
      </c>
      <c r="C55" s="19">
        <f>C57+C56+C58+C59</f>
        <v>155000</v>
      </c>
      <c r="D55" s="19">
        <f>D57+D56+D58+D59</f>
        <v>250173.45</v>
      </c>
      <c r="E55" s="20">
        <f t="shared" si="6"/>
        <v>161.40222580645164</v>
      </c>
      <c r="F55" s="21"/>
      <c r="G55" s="21"/>
      <c r="H55" s="21"/>
      <c r="I55" s="20">
        <f t="shared" si="1"/>
        <v>0</v>
      </c>
      <c r="J55" s="21">
        <f>C55+G55</f>
        <v>155000</v>
      </c>
      <c r="K55" s="21">
        <f>D55+H55</f>
        <v>250173.45</v>
      </c>
      <c r="L55" s="22">
        <f t="shared" si="2"/>
        <v>161.40222580645164</v>
      </c>
    </row>
    <row r="56" spans="1:12" ht="39.75" customHeight="1">
      <c r="A56" s="24">
        <v>22010300</v>
      </c>
      <c r="B56" s="76" t="s">
        <v>183</v>
      </c>
      <c r="C56" s="26">
        <v>35000</v>
      </c>
      <c r="D56" s="26">
        <v>26800</v>
      </c>
      <c r="E56" s="27">
        <f t="shared" si="6"/>
        <v>76.571428571428569</v>
      </c>
      <c r="F56" s="21"/>
      <c r="G56" s="21"/>
      <c r="H56" s="21"/>
      <c r="I56" s="20"/>
      <c r="J56" s="21"/>
      <c r="K56" s="21"/>
      <c r="L56" s="22"/>
    </row>
    <row r="57" spans="1:12" ht="20.25" customHeight="1">
      <c r="A57" s="24">
        <v>22012500</v>
      </c>
      <c r="B57" s="37" t="s">
        <v>87</v>
      </c>
      <c r="C57" s="26">
        <v>18500</v>
      </c>
      <c r="D57" s="26">
        <v>119153.45</v>
      </c>
      <c r="E57" s="27">
        <f t="shared" si="6"/>
        <v>644.07270270270271</v>
      </c>
      <c r="F57" s="28"/>
      <c r="G57" s="28"/>
      <c r="H57" s="28"/>
      <c r="I57" s="27">
        <f t="shared" si="1"/>
        <v>0</v>
      </c>
      <c r="J57" s="28">
        <f>C57+G57</f>
        <v>18500</v>
      </c>
      <c r="K57" s="28">
        <f>D57+H57</f>
        <v>119153.45</v>
      </c>
      <c r="L57" s="29">
        <f t="shared" si="2"/>
        <v>644.07270270270271</v>
      </c>
    </row>
    <row r="58" spans="1:12" ht="28.5" customHeight="1">
      <c r="A58" s="24">
        <v>22012600</v>
      </c>
      <c r="B58" s="37" t="s">
        <v>184</v>
      </c>
      <c r="C58" s="26">
        <v>100000</v>
      </c>
      <c r="D58" s="26">
        <v>99930</v>
      </c>
      <c r="E58" s="27">
        <f t="shared" si="6"/>
        <v>99.929999999999993</v>
      </c>
      <c r="F58" s="28"/>
      <c r="G58" s="28"/>
      <c r="H58" s="28"/>
      <c r="I58" s="27"/>
      <c r="J58" s="28"/>
      <c r="K58" s="28"/>
      <c r="L58" s="29"/>
    </row>
    <row r="59" spans="1:12" ht="76.5">
      <c r="A59" s="24">
        <v>22012900</v>
      </c>
      <c r="B59" s="76" t="s">
        <v>185</v>
      </c>
      <c r="C59" s="26">
        <v>1500</v>
      </c>
      <c r="D59" s="26">
        <v>4290</v>
      </c>
      <c r="E59" s="27">
        <f t="shared" si="6"/>
        <v>286</v>
      </c>
      <c r="F59" s="28"/>
      <c r="G59" s="28"/>
      <c r="H59" s="28"/>
      <c r="I59" s="27"/>
      <c r="J59" s="28"/>
      <c r="K59" s="28"/>
      <c r="L59" s="29"/>
    </row>
    <row r="60" spans="1:12" s="2" customFormat="1">
      <c r="A60" s="17">
        <v>22090000</v>
      </c>
      <c r="B60" s="23" t="s">
        <v>88</v>
      </c>
      <c r="C60" s="19">
        <f>C61</f>
        <v>100</v>
      </c>
      <c r="D60" s="19">
        <f t="shared" ref="D60:K60" si="9">D61</f>
        <v>2627.77</v>
      </c>
      <c r="E60" s="20">
        <f t="shared" si="6"/>
        <v>2627.77</v>
      </c>
      <c r="F60" s="19">
        <f t="shared" si="9"/>
        <v>0</v>
      </c>
      <c r="G60" s="19">
        <f t="shared" si="9"/>
        <v>0</v>
      </c>
      <c r="H60" s="19">
        <f t="shared" si="9"/>
        <v>0</v>
      </c>
      <c r="I60" s="20">
        <f t="shared" si="1"/>
        <v>0</v>
      </c>
      <c r="J60" s="19">
        <f t="shared" si="9"/>
        <v>100</v>
      </c>
      <c r="K60" s="19">
        <f t="shared" si="9"/>
        <v>2627.77</v>
      </c>
      <c r="L60" s="22">
        <f t="shared" si="2"/>
        <v>2627.77</v>
      </c>
    </row>
    <row r="61" spans="1:12" ht="25.5">
      <c r="A61" s="24">
        <v>22090100</v>
      </c>
      <c r="B61" s="38" t="s">
        <v>89</v>
      </c>
      <c r="C61" s="26">
        <v>100</v>
      </c>
      <c r="D61" s="26">
        <v>2627.77</v>
      </c>
      <c r="E61" s="27">
        <f t="shared" si="6"/>
        <v>2627.77</v>
      </c>
      <c r="F61" s="28"/>
      <c r="G61" s="28"/>
      <c r="H61" s="28"/>
      <c r="I61" s="27">
        <f t="shared" si="1"/>
        <v>0</v>
      </c>
      <c r="J61" s="28">
        <f>C61+G61</f>
        <v>100</v>
      </c>
      <c r="K61" s="28">
        <f>D61+H61</f>
        <v>2627.77</v>
      </c>
      <c r="L61" s="29">
        <f t="shared" si="2"/>
        <v>2627.77</v>
      </c>
    </row>
    <row r="62" spans="1:12" s="2" customFormat="1">
      <c r="A62" s="17">
        <v>24000000</v>
      </c>
      <c r="B62" s="23" t="s">
        <v>149</v>
      </c>
      <c r="C62" s="19">
        <f>C63</f>
        <v>285000</v>
      </c>
      <c r="D62" s="21">
        <f>D63</f>
        <v>269558.06</v>
      </c>
      <c r="E62" s="20">
        <f t="shared" si="6"/>
        <v>94.581775438596495</v>
      </c>
      <c r="F62" s="21"/>
      <c r="G62" s="21"/>
      <c r="H62" s="21">
        <f>H63</f>
        <v>0</v>
      </c>
      <c r="I62" s="20">
        <f t="shared" si="1"/>
        <v>0</v>
      </c>
      <c r="J62" s="21">
        <f>C62+G62</f>
        <v>285000</v>
      </c>
      <c r="K62" s="21">
        <f>D62+H62</f>
        <v>269558.06</v>
      </c>
      <c r="L62" s="22">
        <f t="shared" si="2"/>
        <v>94.581775438596495</v>
      </c>
    </row>
    <row r="63" spans="1:12" s="2" customFormat="1">
      <c r="A63" s="17">
        <v>24060000</v>
      </c>
      <c r="B63" s="18" t="s">
        <v>12</v>
      </c>
      <c r="C63" s="19">
        <f>C64</f>
        <v>285000</v>
      </c>
      <c r="D63" s="19">
        <f>D64</f>
        <v>269558.06</v>
      </c>
      <c r="E63" s="20">
        <f t="shared" si="6"/>
        <v>94.581775438596495</v>
      </c>
      <c r="F63" s="19"/>
      <c r="G63" s="19"/>
      <c r="H63" s="19">
        <f>H64+H65</f>
        <v>0</v>
      </c>
      <c r="I63" s="20">
        <f t="shared" si="1"/>
        <v>0</v>
      </c>
      <c r="J63" s="19">
        <f>C63+F63</f>
        <v>285000</v>
      </c>
      <c r="K63" s="19">
        <f>D63+G63</f>
        <v>269558.06</v>
      </c>
      <c r="L63" s="22">
        <f t="shared" si="2"/>
        <v>94.581775438596495</v>
      </c>
    </row>
    <row r="64" spans="1:12" s="2" customFormat="1">
      <c r="A64" s="24">
        <v>24060300</v>
      </c>
      <c r="B64" s="25" t="s">
        <v>83</v>
      </c>
      <c r="C64" s="26">
        <v>285000</v>
      </c>
      <c r="D64" s="26">
        <v>269558.06</v>
      </c>
      <c r="E64" s="27">
        <f t="shared" si="6"/>
        <v>94.581775438596495</v>
      </c>
      <c r="F64" s="19"/>
      <c r="G64" s="19"/>
      <c r="H64" s="19"/>
      <c r="I64" s="20">
        <f t="shared" si="1"/>
        <v>0</v>
      </c>
      <c r="J64" s="26">
        <f>C64+F64</f>
        <v>285000</v>
      </c>
      <c r="K64" s="26">
        <f>D64+G64</f>
        <v>269558.06</v>
      </c>
      <c r="L64" s="22">
        <f t="shared" si="2"/>
        <v>94.581775438596495</v>
      </c>
    </row>
    <row r="65" spans="1:12" s="2" customFormat="1">
      <c r="A65" s="24">
        <v>24062100</v>
      </c>
      <c r="B65" s="25"/>
      <c r="C65" s="26"/>
      <c r="D65" s="26"/>
      <c r="E65" s="27"/>
      <c r="F65" s="19"/>
      <c r="G65" s="19"/>
      <c r="H65" s="19"/>
      <c r="I65" s="20"/>
      <c r="J65" s="26"/>
      <c r="K65" s="26"/>
      <c r="L65" s="22"/>
    </row>
    <row r="66" spans="1:12">
      <c r="A66" s="17">
        <v>25000000</v>
      </c>
      <c r="B66" s="23" t="s">
        <v>90</v>
      </c>
      <c r="C66" s="21"/>
      <c r="D66" s="19"/>
      <c r="E66" s="20">
        <f t="shared" si="6"/>
        <v>0</v>
      </c>
      <c r="F66" s="21">
        <f>F67+F71</f>
        <v>3230000</v>
      </c>
      <c r="G66" s="21">
        <f>G67+G71</f>
        <v>5690931</v>
      </c>
      <c r="H66" s="21">
        <f>H67+H71</f>
        <v>4295109.5199999996</v>
      </c>
      <c r="I66" s="20">
        <f t="shared" si="1"/>
        <v>75.472879920701899</v>
      </c>
      <c r="J66" s="21">
        <f t="shared" ref="J66:K78" si="10">C66+G66</f>
        <v>5690931</v>
      </c>
      <c r="K66" s="21">
        <f t="shared" si="10"/>
        <v>4295109.5199999996</v>
      </c>
      <c r="L66" s="22">
        <f t="shared" si="2"/>
        <v>75.472879920701899</v>
      </c>
    </row>
    <row r="67" spans="1:12" ht="38.25">
      <c r="A67" s="17">
        <v>25010000</v>
      </c>
      <c r="B67" s="23" t="s">
        <v>91</v>
      </c>
      <c r="C67" s="21"/>
      <c r="D67" s="21"/>
      <c r="E67" s="20">
        <f t="shared" si="6"/>
        <v>0</v>
      </c>
      <c r="F67" s="19">
        <f>F68+F69</f>
        <v>3230000</v>
      </c>
      <c r="G67" s="19">
        <f>G68+G69</f>
        <v>3230000</v>
      </c>
      <c r="H67" s="19">
        <f>H68+H69+H70</f>
        <v>1834178.52</v>
      </c>
      <c r="I67" s="20">
        <f t="shared" si="1"/>
        <v>56.785712693498461</v>
      </c>
      <c r="J67" s="21">
        <f t="shared" si="10"/>
        <v>3230000</v>
      </c>
      <c r="K67" s="21">
        <f t="shared" si="10"/>
        <v>1834178.52</v>
      </c>
      <c r="L67" s="22">
        <f t="shared" si="2"/>
        <v>56.785712693498461</v>
      </c>
    </row>
    <row r="68" spans="1:12" s="2" customFormat="1" ht="25.5">
      <c r="A68" s="35">
        <v>25010100</v>
      </c>
      <c r="B68" s="12" t="s">
        <v>92</v>
      </c>
      <c r="C68" s="28"/>
      <c r="D68" s="28"/>
      <c r="E68" s="27">
        <f t="shared" si="6"/>
        <v>0</v>
      </c>
      <c r="F68" s="26">
        <v>3130000</v>
      </c>
      <c r="G68" s="26">
        <v>3130000</v>
      </c>
      <c r="H68" s="26">
        <v>1646986</v>
      </c>
      <c r="I68" s="27">
        <f t="shared" si="1"/>
        <v>52.619361022364217</v>
      </c>
      <c r="J68" s="28">
        <f t="shared" si="10"/>
        <v>3130000</v>
      </c>
      <c r="K68" s="28">
        <f t="shared" si="10"/>
        <v>1646986</v>
      </c>
      <c r="L68" s="29">
        <f t="shared" si="2"/>
        <v>52.619361022364217</v>
      </c>
    </row>
    <row r="69" spans="1:12" ht="41.45" customHeight="1">
      <c r="A69" s="35">
        <v>25010300</v>
      </c>
      <c r="B69" s="12" t="s">
        <v>93</v>
      </c>
      <c r="C69" s="21">
        <f>C71</f>
        <v>0</v>
      </c>
      <c r="D69" s="21">
        <f>D71</f>
        <v>0</v>
      </c>
      <c r="E69" s="20">
        <f t="shared" si="6"/>
        <v>0</v>
      </c>
      <c r="F69" s="28">
        <v>100000</v>
      </c>
      <c r="G69" s="28">
        <v>100000</v>
      </c>
      <c r="H69" s="28">
        <v>187085.2</v>
      </c>
      <c r="I69" s="27">
        <f t="shared" si="1"/>
        <v>187.08520000000001</v>
      </c>
      <c r="J69" s="28">
        <f t="shared" si="10"/>
        <v>100000</v>
      </c>
      <c r="K69" s="28">
        <f t="shared" si="10"/>
        <v>187085.2</v>
      </c>
      <c r="L69" s="29">
        <f t="shared" si="2"/>
        <v>187.08520000000001</v>
      </c>
    </row>
    <row r="70" spans="1:12" ht="27" customHeight="1">
      <c r="A70" s="35">
        <v>25010400</v>
      </c>
      <c r="B70" s="12" t="s">
        <v>187</v>
      </c>
      <c r="C70" s="21"/>
      <c r="D70" s="21"/>
      <c r="E70" s="20"/>
      <c r="F70" s="28"/>
      <c r="G70" s="28"/>
      <c r="H70" s="28">
        <v>107.32</v>
      </c>
      <c r="I70" s="27"/>
      <c r="J70" s="28"/>
      <c r="K70" s="28"/>
      <c r="L70" s="29"/>
    </row>
    <row r="71" spans="1:12" s="2" customFormat="1" ht="25.5">
      <c r="A71" s="17">
        <v>25020000</v>
      </c>
      <c r="B71" s="23" t="s">
        <v>13</v>
      </c>
      <c r="C71" s="21"/>
      <c r="D71" s="21"/>
      <c r="E71" s="20">
        <f t="shared" si="6"/>
        <v>0</v>
      </c>
      <c r="F71" s="19"/>
      <c r="G71" s="19">
        <f>G72+G73</f>
        <v>2460931</v>
      </c>
      <c r="H71" s="19">
        <f>H72+H73</f>
        <v>2460931</v>
      </c>
      <c r="I71" s="20">
        <f t="shared" si="1"/>
        <v>100</v>
      </c>
      <c r="J71" s="21">
        <f t="shared" si="10"/>
        <v>2460931</v>
      </c>
      <c r="K71" s="21">
        <f t="shared" si="10"/>
        <v>2460931</v>
      </c>
      <c r="L71" s="22">
        <f t="shared" si="2"/>
        <v>100</v>
      </c>
    </row>
    <row r="72" spans="1:12" s="2" customFormat="1" ht="21.75" customHeight="1">
      <c r="A72" s="24">
        <v>25020100</v>
      </c>
      <c r="B72" s="31" t="s">
        <v>94</v>
      </c>
      <c r="C72" s="21"/>
      <c r="D72" s="21"/>
      <c r="E72" s="20">
        <f t="shared" si="6"/>
        <v>0</v>
      </c>
      <c r="F72" s="28"/>
      <c r="G72" s="28">
        <v>1573046</v>
      </c>
      <c r="H72" s="28">
        <v>1573046</v>
      </c>
      <c r="I72" s="20">
        <f t="shared" si="1"/>
        <v>100</v>
      </c>
      <c r="J72" s="28">
        <f>C72+G72</f>
        <v>1573046</v>
      </c>
      <c r="K72" s="28">
        <f t="shared" si="10"/>
        <v>1573046</v>
      </c>
      <c r="L72" s="22">
        <f>IF(J72=0,0,K72/J72*100)</f>
        <v>100</v>
      </c>
    </row>
    <row r="73" spans="1:12" ht="77.25" customHeight="1">
      <c r="A73" s="35">
        <v>25020200</v>
      </c>
      <c r="B73" s="12" t="s">
        <v>95</v>
      </c>
      <c r="C73" s="21"/>
      <c r="D73" s="21"/>
      <c r="E73" s="20">
        <f t="shared" si="6"/>
        <v>0</v>
      </c>
      <c r="F73" s="21"/>
      <c r="G73" s="28">
        <v>887885</v>
      </c>
      <c r="H73" s="28">
        <v>887885</v>
      </c>
      <c r="I73" s="20">
        <f t="shared" si="1"/>
        <v>100</v>
      </c>
      <c r="J73" s="28">
        <f t="shared" si="10"/>
        <v>887885</v>
      </c>
      <c r="K73" s="28">
        <f t="shared" si="10"/>
        <v>887885</v>
      </c>
      <c r="L73" s="22">
        <f t="shared" si="2"/>
        <v>100</v>
      </c>
    </row>
    <row r="74" spans="1:12">
      <c r="A74" s="17">
        <v>30000000</v>
      </c>
      <c r="B74" s="18" t="s">
        <v>96</v>
      </c>
      <c r="C74" s="21"/>
      <c r="D74" s="21">
        <f>D75</f>
        <v>0</v>
      </c>
      <c r="E74" s="20">
        <f t="shared" si="6"/>
        <v>0</v>
      </c>
      <c r="F74" s="19">
        <f>F75</f>
        <v>110000</v>
      </c>
      <c r="G74" s="19">
        <f>G75</f>
        <v>110000</v>
      </c>
      <c r="H74" s="19">
        <f>H75</f>
        <v>67990.399999999994</v>
      </c>
      <c r="I74" s="20">
        <f t="shared" si="1"/>
        <v>61.809454545454543</v>
      </c>
      <c r="J74" s="21">
        <f t="shared" si="10"/>
        <v>110000</v>
      </c>
      <c r="K74" s="21">
        <f t="shared" si="10"/>
        <v>67990.399999999994</v>
      </c>
      <c r="L74" s="22">
        <f t="shared" si="2"/>
        <v>61.809454545454543</v>
      </c>
    </row>
    <row r="75" spans="1:12" ht="25.5">
      <c r="A75" s="39">
        <v>33000000</v>
      </c>
      <c r="B75" s="40" t="s">
        <v>97</v>
      </c>
      <c r="C75" s="21">
        <f>C76</f>
        <v>0</v>
      </c>
      <c r="D75" s="21">
        <f>D76</f>
        <v>0</v>
      </c>
      <c r="E75" s="20">
        <f t="shared" si="6"/>
        <v>0</v>
      </c>
      <c r="F75" s="21">
        <f t="shared" ref="F75:H76" si="11">F76</f>
        <v>110000</v>
      </c>
      <c r="G75" s="21">
        <f t="shared" si="11"/>
        <v>110000</v>
      </c>
      <c r="H75" s="21">
        <f t="shared" si="11"/>
        <v>67990.399999999994</v>
      </c>
      <c r="I75" s="20">
        <f t="shared" ref="I75:I95" si="12">IF(G75=0,0,H75/G75*100)</f>
        <v>61.809454545454543</v>
      </c>
      <c r="J75" s="21">
        <f t="shared" ref="J75:J94" si="13">C75+F75</f>
        <v>110000</v>
      </c>
      <c r="K75" s="21">
        <f t="shared" si="10"/>
        <v>67990.399999999994</v>
      </c>
      <c r="L75" s="22">
        <f t="shared" ref="L75:L95" si="14">IF(J75=0,0,K75/J75*100)</f>
        <v>61.809454545454543</v>
      </c>
    </row>
    <row r="76" spans="1:12">
      <c r="A76" s="39">
        <v>33010000</v>
      </c>
      <c r="B76" s="41" t="s">
        <v>98</v>
      </c>
      <c r="C76" s="21">
        <f>C77</f>
        <v>0</v>
      </c>
      <c r="D76" s="21">
        <f>D77</f>
        <v>0</v>
      </c>
      <c r="E76" s="20">
        <f t="shared" si="6"/>
        <v>0</v>
      </c>
      <c r="F76" s="21">
        <f t="shared" si="11"/>
        <v>110000</v>
      </c>
      <c r="G76" s="21">
        <f t="shared" si="11"/>
        <v>110000</v>
      </c>
      <c r="H76" s="21">
        <f t="shared" si="11"/>
        <v>67990.399999999994</v>
      </c>
      <c r="I76" s="20">
        <f t="shared" si="12"/>
        <v>61.809454545454543</v>
      </c>
      <c r="J76" s="21">
        <f t="shared" si="13"/>
        <v>110000</v>
      </c>
      <c r="K76" s="21">
        <f t="shared" si="10"/>
        <v>67990.399999999994</v>
      </c>
      <c r="L76" s="22">
        <f t="shared" si="14"/>
        <v>61.809454545454543</v>
      </c>
    </row>
    <row r="77" spans="1:12" s="2" customFormat="1" ht="69.599999999999994" customHeight="1">
      <c r="A77" s="35">
        <v>33010100</v>
      </c>
      <c r="B77" s="11" t="s">
        <v>99</v>
      </c>
      <c r="C77" s="28"/>
      <c r="D77" s="28"/>
      <c r="E77" s="27">
        <f t="shared" si="6"/>
        <v>0</v>
      </c>
      <c r="F77" s="26">
        <v>110000</v>
      </c>
      <c r="G77" s="26">
        <v>110000</v>
      </c>
      <c r="H77" s="26">
        <v>67990.399999999994</v>
      </c>
      <c r="I77" s="27">
        <f t="shared" si="12"/>
        <v>61.809454545454543</v>
      </c>
      <c r="J77" s="28">
        <f t="shared" si="13"/>
        <v>110000</v>
      </c>
      <c r="K77" s="28">
        <f t="shared" si="10"/>
        <v>67990.399999999994</v>
      </c>
      <c r="L77" s="29">
        <f t="shared" si="14"/>
        <v>61.809454545454543</v>
      </c>
    </row>
    <row r="78" spans="1:12" s="2" customFormat="1">
      <c r="A78" s="42"/>
      <c r="B78" s="43" t="s">
        <v>51</v>
      </c>
      <c r="C78" s="21">
        <f>C48+C10</f>
        <v>38746900</v>
      </c>
      <c r="D78" s="21">
        <f>D48+D10+D74</f>
        <v>29321707.800000001</v>
      </c>
      <c r="E78" s="20">
        <f t="shared" si="6"/>
        <v>75.674977353026947</v>
      </c>
      <c r="F78" s="21">
        <f>F48+F10+F75+F53</f>
        <v>3345200</v>
      </c>
      <c r="G78" s="21">
        <f>G48+G10+G75+G53</f>
        <v>5806131</v>
      </c>
      <c r="H78" s="21">
        <f>H48+H10+H75+H53</f>
        <v>4370285.59</v>
      </c>
      <c r="I78" s="19">
        <f>H78/F78*100</f>
        <v>130.64347692215711</v>
      </c>
      <c r="J78" s="21">
        <f t="shared" si="13"/>
        <v>42092100</v>
      </c>
      <c r="K78" s="21">
        <f t="shared" si="10"/>
        <v>33691993.390000001</v>
      </c>
      <c r="L78" s="22">
        <f t="shared" si="14"/>
        <v>80.043507902908146</v>
      </c>
    </row>
    <row r="79" spans="1:12" s="2" customFormat="1">
      <c r="A79" s="42">
        <v>40000000</v>
      </c>
      <c r="B79" s="44" t="s">
        <v>36</v>
      </c>
      <c r="C79" s="19">
        <f>C80</f>
        <v>131635019</v>
      </c>
      <c r="D79" s="19">
        <f>D80</f>
        <v>100328806</v>
      </c>
      <c r="E79" s="20">
        <f t="shared" si="6"/>
        <v>76.217412936294721</v>
      </c>
      <c r="F79" s="19">
        <f>F80</f>
        <v>100000</v>
      </c>
      <c r="G79" s="19">
        <f>G80</f>
        <v>100000</v>
      </c>
      <c r="H79" s="19">
        <f>H80</f>
        <v>100000</v>
      </c>
      <c r="I79" s="19"/>
      <c r="J79" s="21">
        <f t="shared" si="13"/>
        <v>131735019</v>
      </c>
      <c r="K79" s="21">
        <f t="shared" ref="K79:K94" si="15">D79+H79</f>
        <v>100428806</v>
      </c>
      <c r="L79" s="22">
        <f t="shared" si="14"/>
        <v>76.235466288580412</v>
      </c>
    </row>
    <row r="80" spans="1:12" s="2" customFormat="1">
      <c r="A80" s="42">
        <v>41000000</v>
      </c>
      <c r="B80" s="44" t="s">
        <v>37</v>
      </c>
      <c r="C80" s="19">
        <f>C81+C85+C91+C87</f>
        <v>131635019</v>
      </c>
      <c r="D80" s="19">
        <f>D81+D85+D91+D87</f>
        <v>100328806</v>
      </c>
      <c r="E80" s="20">
        <f t="shared" si="6"/>
        <v>76.217412936294721</v>
      </c>
      <c r="F80" s="19">
        <f>F81+F85+F87+F91</f>
        <v>100000</v>
      </c>
      <c r="G80" s="19">
        <f>G81+G85+G87+G91</f>
        <v>100000</v>
      </c>
      <c r="H80" s="19">
        <f>H81+H85+H87+H91</f>
        <v>100000</v>
      </c>
      <c r="I80" s="19"/>
      <c r="J80" s="21">
        <f t="shared" si="13"/>
        <v>131735019</v>
      </c>
      <c r="K80" s="21">
        <f t="shared" si="15"/>
        <v>100428806</v>
      </c>
      <c r="L80" s="22">
        <f t="shared" si="14"/>
        <v>76.235466288580412</v>
      </c>
    </row>
    <row r="81" spans="1:12" ht="25.5">
      <c r="A81" s="42">
        <v>41020000</v>
      </c>
      <c r="B81" s="44" t="s">
        <v>38</v>
      </c>
      <c r="C81" s="19">
        <f>SUM(C83:C84)</f>
        <v>58187100</v>
      </c>
      <c r="D81" s="19">
        <f>SUM(D83:D84)</f>
        <v>43658800</v>
      </c>
      <c r="E81" s="20">
        <f t="shared" si="6"/>
        <v>75.031751023852365</v>
      </c>
      <c r="F81" s="19">
        <f>SUM(F83:F83)</f>
        <v>0</v>
      </c>
      <c r="G81" s="19">
        <f>SUM(G83:G83)</f>
        <v>0</v>
      </c>
      <c r="H81" s="19">
        <f>SUM(H83:H83)</f>
        <v>0</v>
      </c>
      <c r="I81" s="20">
        <f t="shared" si="12"/>
        <v>0</v>
      </c>
      <c r="J81" s="21">
        <f t="shared" si="13"/>
        <v>58187100</v>
      </c>
      <c r="K81" s="21">
        <f t="shared" si="15"/>
        <v>43658800</v>
      </c>
      <c r="L81" s="22">
        <f t="shared" si="14"/>
        <v>75.031751023852365</v>
      </c>
    </row>
    <row r="82" spans="1:12" hidden="1">
      <c r="A82" s="78"/>
      <c r="B82" s="44"/>
      <c r="C82" s="19"/>
      <c r="D82" s="19"/>
      <c r="E82" s="20"/>
      <c r="F82" s="19"/>
      <c r="G82" s="19"/>
      <c r="H82" s="19"/>
      <c r="I82" s="20"/>
      <c r="J82" s="21"/>
      <c r="K82" s="21"/>
      <c r="L82" s="22"/>
    </row>
    <row r="83" spans="1:12">
      <c r="A83" s="45">
        <v>41020100</v>
      </c>
      <c r="B83" s="46" t="s">
        <v>39</v>
      </c>
      <c r="C83" s="26">
        <v>58111700</v>
      </c>
      <c r="D83" s="26">
        <v>43583400</v>
      </c>
      <c r="E83" s="27">
        <f t="shared" si="6"/>
        <v>74.999354691051892</v>
      </c>
      <c r="F83" s="28"/>
      <c r="G83" s="28"/>
      <c r="H83" s="28"/>
      <c r="I83" s="27">
        <f t="shared" si="12"/>
        <v>0</v>
      </c>
      <c r="J83" s="28">
        <f t="shared" si="13"/>
        <v>58111700</v>
      </c>
      <c r="K83" s="28">
        <f t="shared" si="15"/>
        <v>43583400</v>
      </c>
      <c r="L83" s="29">
        <f t="shared" si="14"/>
        <v>74.999354691051892</v>
      </c>
    </row>
    <row r="84" spans="1:12">
      <c r="A84" s="45">
        <v>41021400</v>
      </c>
      <c r="B84" s="46" t="s">
        <v>194</v>
      </c>
      <c r="C84" s="26">
        <v>75400</v>
      </c>
      <c r="D84" s="26">
        <v>75400</v>
      </c>
      <c r="E84" s="27">
        <f t="shared" si="6"/>
        <v>100</v>
      </c>
      <c r="F84" s="28"/>
      <c r="G84" s="28"/>
      <c r="H84" s="28"/>
      <c r="I84" s="27"/>
      <c r="J84" s="28"/>
      <c r="K84" s="28"/>
      <c r="L84" s="29"/>
    </row>
    <row r="85" spans="1:12" s="2" customFormat="1" ht="25.5">
      <c r="A85" s="42">
        <v>41030000</v>
      </c>
      <c r="B85" s="44" t="s">
        <v>40</v>
      </c>
      <c r="C85" s="19">
        <f>SUM(C86:C86)</f>
        <v>71641400</v>
      </c>
      <c r="D85" s="19">
        <f>SUM(D86:D86)</f>
        <v>54991400</v>
      </c>
      <c r="E85" s="20">
        <f t="shared" si="6"/>
        <v>76.759248144229446</v>
      </c>
      <c r="F85" s="19">
        <f>SUM(F86:F86)</f>
        <v>0</v>
      </c>
      <c r="G85" s="19">
        <f>SUM(G86:G86)</f>
        <v>0</v>
      </c>
      <c r="H85" s="19">
        <f>SUM(H86:H86)</f>
        <v>0</v>
      </c>
      <c r="I85" s="20">
        <f t="shared" si="12"/>
        <v>0</v>
      </c>
      <c r="J85" s="21">
        <f t="shared" si="13"/>
        <v>71641400</v>
      </c>
      <c r="K85" s="21">
        <f t="shared" si="15"/>
        <v>54991400</v>
      </c>
      <c r="L85" s="22">
        <f t="shared" si="14"/>
        <v>76.759248144229446</v>
      </c>
    </row>
    <row r="86" spans="1:12" ht="25.5">
      <c r="A86" s="45">
        <v>41033900</v>
      </c>
      <c r="B86" s="46" t="s">
        <v>100</v>
      </c>
      <c r="C86" s="26">
        <v>71641400</v>
      </c>
      <c r="D86" s="26">
        <v>54991400</v>
      </c>
      <c r="E86" s="27">
        <f t="shared" si="6"/>
        <v>76.759248144229446</v>
      </c>
      <c r="F86" s="28"/>
      <c r="G86" s="28"/>
      <c r="H86" s="28"/>
      <c r="I86" s="27">
        <f t="shared" si="12"/>
        <v>0</v>
      </c>
      <c r="J86" s="28">
        <f t="shared" si="13"/>
        <v>71641400</v>
      </c>
      <c r="K86" s="28">
        <f t="shared" si="15"/>
        <v>54991400</v>
      </c>
      <c r="L86" s="29">
        <f t="shared" si="14"/>
        <v>76.759248144229446</v>
      </c>
    </row>
    <row r="87" spans="1:12" ht="25.5">
      <c r="A87" s="42">
        <v>41040000</v>
      </c>
      <c r="B87" s="43" t="s">
        <v>101</v>
      </c>
      <c r="C87" s="19">
        <f>SUM(C88:C90)</f>
        <v>1501119</v>
      </c>
      <c r="D87" s="19">
        <f>SUM(D88:D90)</f>
        <v>1449406</v>
      </c>
      <c r="E87" s="20">
        <f t="shared" si="6"/>
        <v>96.55503660935608</v>
      </c>
      <c r="F87" s="21"/>
      <c r="G87" s="21"/>
      <c r="H87" s="21"/>
      <c r="I87" s="20">
        <f t="shared" si="12"/>
        <v>0</v>
      </c>
      <c r="J87" s="21">
        <f t="shared" si="13"/>
        <v>1501119</v>
      </c>
      <c r="K87" s="21">
        <f t="shared" si="15"/>
        <v>1449406</v>
      </c>
      <c r="L87" s="22">
        <f t="shared" si="14"/>
        <v>96.55503660935608</v>
      </c>
    </row>
    <row r="88" spans="1:12" ht="63.75">
      <c r="A88" s="45">
        <v>41040200</v>
      </c>
      <c r="B88" s="47" t="s">
        <v>102</v>
      </c>
      <c r="C88" s="26">
        <v>1348400</v>
      </c>
      <c r="D88" s="26">
        <v>1011600</v>
      </c>
      <c r="E88" s="20">
        <f t="shared" si="6"/>
        <v>75.022248590922587</v>
      </c>
      <c r="F88" s="28"/>
      <c r="G88" s="28"/>
      <c r="H88" s="28"/>
      <c r="I88" s="27">
        <f t="shared" si="12"/>
        <v>0</v>
      </c>
      <c r="J88" s="21">
        <f t="shared" si="13"/>
        <v>1348400</v>
      </c>
      <c r="K88" s="21">
        <f t="shared" si="15"/>
        <v>1011600</v>
      </c>
      <c r="L88" s="29">
        <f t="shared" si="14"/>
        <v>75.022248590922587</v>
      </c>
    </row>
    <row r="89" spans="1:12">
      <c r="A89" s="45">
        <v>41040400</v>
      </c>
      <c r="B89" s="47" t="s">
        <v>170</v>
      </c>
      <c r="C89" s="26">
        <v>152719</v>
      </c>
      <c r="D89" s="26">
        <v>437806</v>
      </c>
      <c r="E89" s="27">
        <f t="shared" si="6"/>
        <v>286.67421866303471</v>
      </c>
      <c r="F89" s="28"/>
      <c r="G89" s="28"/>
      <c r="H89" s="28"/>
      <c r="I89" s="27"/>
      <c r="J89" s="21">
        <f t="shared" si="13"/>
        <v>152719</v>
      </c>
      <c r="K89" s="21">
        <f t="shared" si="15"/>
        <v>437806</v>
      </c>
      <c r="L89" s="29">
        <f t="shared" si="14"/>
        <v>286.67421866303471</v>
      </c>
    </row>
    <row r="90" spans="1:12" ht="89.25" hidden="1">
      <c r="A90" s="45">
        <v>41040500</v>
      </c>
      <c r="B90" s="47" t="s">
        <v>104</v>
      </c>
      <c r="C90" s="26"/>
      <c r="D90" s="26"/>
      <c r="E90" s="27">
        <f t="shared" si="6"/>
        <v>0</v>
      </c>
      <c r="F90" s="28"/>
      <c r="G90" s="28"/>
      <c r="H90" s="28"/>
      <c r="I90" s="27"/>
      <c r="J90" s="21">
        <f t="shared" si="13"/>
        <v>0</v>
      </c>
      <c r="K90" s="21">
        <f t="shared" si="15"/>
        <v>0</v>
      </c>
      <c r="L90" s="29">
        <f t="shared" si="14"/>
        <v>0</v>
      </c>
    </row>
    <row r="91" spans="1:12" s="2" customFormat="1" ht="25.5">
      <c r="A91" s="42">
        <v>41050000</v>
      </c>
      <c r="B91" s="43" t="s">
        <v>103</v>
      </c>
      <c r="C91" s="19">
        <f>SUM(C92:C94)</f>
        <v>305400</v>
      </c>
      <c r="D91" s="19">
        <f>SUM(D92:D94)</f>
        <v>229200</v>
      </c>
      <c r="E91" s="20">
        <f t="shared" si="6"/>
        <v>75.049115913555994</v>
      </c>
      <c r="F91" s="21">
        <f>SUM(F93:F94)</f>
        <v>100000</v>
      </c>
      <c r="G91" s="21">
        <f>SUM(G93:G94)</f>
        <v>100000</v>
      </c>
      <c r="H91" s="21">
        <f>SUM(H93:H94)</f>
        <v>100000</v>
      </c>
      <c r="I91" s="20">
        <f>IF(G91=0,0,H91/G91*100)</f>
        <v>100</v>
      </c>
      <c r="J91" s="21">
        <f>C91+F91</f>
        <v>405400</v>
      </c>
      <c r="K91" s="21">
        <f t="shared" si="15"/>
        <v>329200</v>
      </c>
      <c r="L91" s="22">
        <f t="shared" si="14"/>
        <v>81.203749383325103</v>
      </c>
    </row>
    <row r="92" spans="1:12" s="2" customFormat="1" ht="38.25" hidden="1">
      <c r="A92" s="45">
        <v>41051100</v>
      </c>
      <c r="B92" s="6" t="s">
        <v>186</v>
      </c>
      <c r="C92" s="26"/>
      <c r="D92" s="26"/>
      <c r="E92" s="27">
        <f t="shared" si="6"/>
        <v>0</v>
      </c>
      <c r="F92" s="21"/>
      <c r="G92" s="21"/>
      <c r="H92" s="21"/>
      <c r="I92" s="20"/>
      <c r="J92" s="21"/>
      <c r="K92" s="21"/>
      <c r="L92" s="22"/>
    </row>
    <row r="93" spans="1:12" ht="51">
      <c r="A93" s="45">
        <v>41051200</v>
      </c>
      <c r="B93" s="46" t="s">
        <v>21</v>
      </c>
      <c r="C93" s="26">
        <v>305400</v>
      </c>
      <c r="D93" s="26">
        <v>229200</v>
      </c>
      <c r="E93" s="27">
        <f t="shared" si="6"/>
        <v>75.049115913555994</v>
      </c>
      <c r="F93" s="28"/>
      <c r="G93" s="28"/>
      <c r="H93" s="28"/>
      <c r="I93" s="27">
        <f t="shared" si="12"/>
        <v>0</v>
      </c>
      <c r="J93" s="28">
        <f t="shared" si="13"/>
        <v>305400</v>
      </c>
      <c r="K93" s="28">
        <f t="shared" si="15"/>
        <v>229200</v>
      </c>
      <c r="L93" s="29">
        <f t="shared" si="14"/>
        <v>75.049115913555994</v>
      </c>
    </row>
    <row r="94" spans="1:12">
      <c r="A94" s="45">
        <v>41053900</v>
      </c>
      <c r="B94" s="46" t="s">
        <v>41</v>
      </c>
      <c r="C94" s="26"/>
      <c r="D94" s="26"/>
      <c r="E94" s="27"/>
      <c r="F94" s="28">
        <v>100000</v>
      </c>
      <c r="G94" s="28">
        <v>100000</v>
      </c>
      <c r="H94" s="28">
        <v>100000</v>
      </c>
      <c r="I94" s="27"/>
      <c r="J94" s="28">
        <f t="shared" si="13"/>
        <v>100000</v>
      </c>
      <c r="K94" s="28">
        <f t="shared" si="15"/>
        <v>100000</v>
      </c>
      <c r="L94" s="29">
        <f t="shared" si="14"/>
        <v>100</v>
      </c>
    </row>
    <row r="95" spans="1:12">
      <c r="A95" s="80" t="s">
        <v>42</v>
      </c>
      <c r="B95" s="80"/>
      <c r="C95" s="21">
        <f>C78+C79</f>
        <v>170381919</v>
      </c>
      <c r="D95" s="21">
        <f>D78+D79</f>
        <v>129650513.8</v>
      </c>
      <c r="E95" s="20">
        <f t="shared" si="6"/>
        <v>76.094056553031308</v>
      </c>
      <c r="F95" s="21">
        <f>F78+F79</f>
        <v>3445200</v>
      </c>
      <c r="G95" s="21">
        <f>G78+G79</f>
        <v>5906131</v>
      </c>
      <c r="H95" s="21">
        <f>H78+H79</f>
        <v>4470285.59</v>
      </c>
      <c r="I95" s="20">
        <f t="shared" si="12"/>
        <v>75.688900059954648</v>
      </c>
      <c r="J95" s="21">
        <f>J78+J79</f>
        <v>173827119</v>
      </c>
      <c r="K95" s="21">
        <f>D95+H95</f>
        <v>134120799.39</v>
      </c>
      <c r="L95" s="22">
        <f t="shared" si="14"/>
        <v>77.157580567161105</v>
      </c>
    </row>
    <row r="98" spans="2:8" hidden="1"/>
    <row r="99" spans="2:8" ht="15.75">
      <c r="B99" s="66" t="s">
        <v>173</v>
      </c>
      <c r="C99" s="67"/>
      <c r="D99" s="84"/>
      <c r="E99" s="84"/>
      <c r="H99" s="68" t="s">
        <v>174</v>
      </c>
    </row>
  </sheetData>
  <mergeCells count="21">
    <mergeCell ref="J1:K1"/>
    <mergeCell ref="J2:K2"/>
    <mergeCell ref="C7:E7"/>
    <mergeCell ref="F7:I7"/>
    <mergeCell ref="A4:L4"/>
    <mergeCell ref="A5:L5"/>
    <mergeCell ref="J7:L7"/>
    <mergeCell ref="D99:E99"/>
    <mergeCell ref="K8:K9"/>
    <mergeCell ref="J8:J9"/>
    <mergeCell ref="I8:I9"/>
    <mergeCell ref="H8:H9"/>
    <mergeCell ref="F8:F9"/>
    <mergeCell ref="A95:B95"/>
    <mergeCell ref="L8:L9"/>
    <mergeCell ref="A7:A9"/>
    <mergeCell ref="B7:B9"/>
    <mergeCell ref="C8:C9"/>
    <mergeCell ref="G8:G9"/>
    <mergeCell ref="D8:D9"/>
    <mergeCell ref="E8:E9"/>
  </mergeCells>
  <phoneticPr fontId="0" type="noConversion"/>
  <conditionalFormatting sqref="C13:C16 C18:C24 C27:C32 D29">
    <cfRule type="expression" dxfId="1" priority="1" stopIfTrue="1">
      <formula>#REF!=1</formula>
    </cfRule>
  </conditionalFormatting>
  <conditionalFormatting sqref="D13:D16 D18:D20 D22:D24 B45 D27:D28 D30:D32">
    <cfRule type="expression" dxfId="0" priority="2" stopIfTrue="1">
      <formula>#REF!=1</formula>
    </cfRule>
  </conditionalFormatting>
  <pageMargins left="0.19685039370078741" right="0.23622047244094491" top="0.78740157480314965" bottom="0.23622047244094491" header="0" footer="0"/>
  <pageSetup paperSize="9" scale="75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72"/>
  <sheetViews>
    <sheetView showZeros="0" workbookViewId="0">
      <pane xSplit="2" ySplit="9" topLeftCell="C10" activePane="bottomRight" state="frozen"/>
      <selection activeCell="F9" sqref="F9"/>
      <selection pane="topRight" activeCell="F9" sqref="F9"/>
      <selection pane="bottomLeft" activeCell="F9" sqref="F9"/>
      <selection pane="bottomRight" activeCell="J3" sqref="J3"/>
    </sheetView>
  </sheetViews>
  <sheetFormatPr defaultColWidth="11.5703125" defaultRowHeight="12.75"/>
  <cols>
    <col min="1" max="1" width="9.85546875" style="13" customWidth="1"/>
    <col min="2" max="2" width="48.7109375" style="8" customWidth="1"/>
    <col min="3" max="3" width="17.7109375" style="4" customWidth="1"/>
    <col min="4" max="4" width="17.140625" style="4" customWidth="1"/>
    <col min="5" max="5" width="8.7109375" style="4" customWidth="1"/>
    <col min="6" max="6" width="13.7109375" style="4" customWidth="1"/>
    <col min="7" max="7" width="13.5703125" style="4" customWidth="1"/>
    <col min="8" max="8" width="13" style="4" customWidth="1"/>
    <col min="9" max="9" width="9.5703125" style="4" customWidth="1"/>
    <col min="10" max="10" width="15.42578125" style="4" customWidth="1"/>
    <col min="11" max="11" width="13.5703125" style="4" customWidth="1"/>
    <col min="12" max="12" width="9.5703125" style="4" customWidth="1"/>
    <col min="13" max="16384" width="11.5703125" style="4"/>
  </cols>
  <sheetData>
    <row r="1" spans="1:13" ht="33.6" customHeight="1">
      <c r="J1" s="85" t="s">
        <v>175</v>
      </c>
      <c r="K1" s="85"/>
    </row>
    <row r="2" spans="1:13">
      <c r="J2" s="90" t="s">
        <v>203</v>
      </c>
      <c r="K2" s="90"/>
    </row>
    <row r="4" spans="1:13" ht="15.75">
      <c r="A4" s="91" t="s">
        <v>145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3" ht="15.75">
      <c r="A5" s="91" t="s">
        <v>198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3">
      <c r="A6" s="5"/>
      <c r="B6" s="6"/>
      <c r="C6" s="3"/>
      <c r="D6" s="3"/>
      <c r="E6" s="3"/>
      <c r="F6" s="3"/>
      <c r="G6" s="7"/>
      <c r="H6" s="7"/>
      <c r="I6" s="3"/>
      <c r="J6" s="3"/>
      <c r="K6" s="3"/>
      <c r="L6" s="3" t="s">
        <v>5</v>
      </c>
    </row>
    <row r="7" spans="1:13" ht="12.6" customHeight="1">
      <c r="A7" s="92" t="s">
        <v>23</v>
      </c>
      <c r="B7" s="93" t="s">
        <v>24</v>
      </c>
      <c r="C7" s="94" t="s">
        <v>45</v>
      </c>
      <c r="D7" s="94"/>
      <c r="E7" s="94"/>
      <c r="F7" s="94" t="s">
        <v>25</v>
      </c>
      <c r="G7" s="94"/>
      <c r="H7" s="94"/>
      <c r="I7" s="94"/>
      <c r="J7" s="94" t="s">
        <v>47</v>
      </c>
      <c r="K7" s="94"/>
      <c r="L7" s="94"/>
    </row>
    <row r="8" spans="1:13" ht="12.6" customHeight="1">
      <c r="A8" s="92"/>
      <c r="B8" s="93"/>
      <c r="C8" s="81" t="s">
        <v>188</v>
      </c>
      <c r="D8" s="81" t="s">
        <v>48</v>
      </c>
      <c r="E8" s="81" t="s">
        <v>26</v>
      </c>
      <c r="F8" s="81" t="s">
        <v>190</v>
      </c>
      <c r="G8" s="81" t="s">
        <v>189</v>
      </c>
      <c r="H8" s="81" t="s">
        <v>48</v>
      </c>
      <c r="I8" s="89" t="s">
        <v>27</v>
      </c>
      <c r="J8" s="81" t="s">
        <v>191</v>
      </c>
      <c r="K8" s="81" t="s">
        <v>48</v>
      </c>
      <c r="L8" s="81" t="s">
        <v>50</v>
      </c>
    </row>
    <row r="9" spans="1:13" ht="79.150000000000006" customHeight="1">
      <c r="A9" s="92"/>
      <c r="B9" s="93"/>
      <c r="C9" s="81"/>
      <c r="D9" s="81"/>
      <c r="E9" s="81"/>
      <c r="F9" s="81"/>
      <c r="G9" s="81"/>
      <c r="H9" s="81"/>
      <c r="I9" s="89"/>
      <c r="J9" s="81"/>
      <c r="K9" s="81"/>
      <c r="L9" s="81"/>
    </row>
    <row r="10" spans="1:13" s="9" customFormat="1" ht="15.75">
      <c r="A10" s="48" t="s">
        <v>28</v>
      </c>
      <c r="B10" s="49" t="s">
        <v>150</v>
      </c>
      <c r="C10" s="50">
        <f>C11</f>
        <v>30619819</v>
      </c>
      <c r="D10" s="50">
        <f>D11</f>
        <v>17258009.100000001</v>
      </c>
      <c r="E10" s="51">
        <f>IF(C10=0,0,D10/C10*100)</f>
        <v>56.362217882476706</v>
      </c>
      <c r="F10" s="50">
        <f>F11</f>
        <v>3417904</v>
      </c>
      <c r="G10" s="50">
        <f>G11</f>
        <v>5278111</v>
      </c>
      <c r="H10" s="50">
        <f>H11</f>
        <v>3495485</v>
      </c>
      <c r="I10" s="51">
        <f>IF(G10=0,0,H10/G10*100)</f>
        <v>66.226060800919115</v>
      </c>
      <c r="J10" s="50">
        <f>J11</f>
        <v>33694182</v>
      </c>
      <c r="K10" s="50">
        <f>K11</f>
        <v>18133208.100000001</v>
      </c>
      <c r="L10" s="52">
        <f>IF(J10=0,0,K10/J10*100)</f>
        <v>53.817030192334101</v>
      </c>
      <c r="M10" s="15"/>
    </row>
    <row r="11" spans="1:13" s="9" customFormat="1" ht="15.75">
      <c r="A11" s="48" t="s">
        <v>29</v>
      </c>
      <c r="B11" s="49" t="s">
        <v>151</v>
      </c>
      <c r="C11" s="50">
        <f>SUM(C12:C44)</f>
        <v>30619819</v>
      </c>
      <c r="D11" s="50">
        <f>SUM(D12:D44)</f>
        <v>17258009.100000001</v>
      </c>
      <c r="E11" s="51">
        <f>IF(C11=0,0,D11/C11*100)</f>
        <v>56.362217882476706</v>
      </c>
      <c r="F11" s="50">
        <f>SUM(F12:F44)</f>
        <v>3417904</v>
      </c>
      <c r="G11" s="50">
        <f>SUM(G12:G44)</f>
        <v>5278111</v>
      </c>
      <c r="H11" s="50">
        <f>SUM(H12:H44)</f>
        <v>3495485</v>
      </c>
      <c r="I11" s="51">
        <f>IF(G11=0,0,H11/G11*100)</f>
        <v>66.226060800919115</v>
      </c>
      <c r="J11" s="50">
        <f>SUM(J12:J44)</f>
        <v>33694182</v>
      </c>
      <c r="K11" s="50">
        <f>SUM(K12:K44)</f>
        <v>18133208.100000001</v>
      </c>
      <c r="L11" s="52">
        <f>IF(J11=0,0,K11/J11*100)</f>
        <v>53.817030192334101</v>
      </c>
      <c r="M11" s="15"/>
    </row>
    <row r="12" spans="1:13" ht="51">
      <c r="A12" s="53" t="s">
        <v>30</v>
      </c>
      <c r="B12" s="54" t="s">
        <v>15</v>
      </c>
      <c r="C12" s="55">
        <v>13550119</v>
      </c>
      <c r="D12" s="56">
        <v>7987870.0499999998</v>
      </c>
      <c r="E12" s="56">
        <f>IF(C12=0,0,D12/C12*100)</f>
        <v>58.950552758983143</v>
      </c>
      <c r="F12" s="27">
        <v>160000</v>
      </c>
      <c r="G12" s="56">
        <v>373625</v>
      </c>
      <c r="H12" s="56">
        <v>99299</v>
      </c>
      <c r="I12" s="56">
        <f>IF(G12=0,0,H12/G12*100)</f>
        <v>26.57718300434928</v>
      </c>
      <c r="J12" s="57">
        <f t="shared" ref="J12:K38" si="0">C12+G12</f>
        <v>13923744</v>
      </c>
      <c r="K12" s="57">
        <f>D12+H12</f>
        <v>8087169.0499999998</v>
      </c>
      <c r="L12" s="57">
        <f>IF(J12=0,0,K12/J12*100)</f>
        <v>58.081856790817177</v>
      </c>
      <c r="M12" s="14"/>
    </row>
    <row r="13" spans="1:13" ht="15.75" hidden="1">
      <c r="A13" s="53" t="s">
        <v>105</v>
      </c>
      <c r="B13" s="54" t="s">
        <v>106</v>
      </c>
      <c r="C13" s="55"/>
      <c r="D13" s="56"/>
      <c r="E13" s="56">
        <f t="shared" ref="E13:E67" si="1">IF(C13=0,0,D13/C13*100)</f>
        <v>0</v>
      </c>
      <c r="F13" s="27"/>
      <c r="G13" s="56"/>
      <c r="H13" s="58"/>
      <c r="I13" s="56">
        <f t="shared" ref="I13:I67" si="2">IF(G13=0,0,H13/G13*100)</f>
        <v>0</v>
      </c>
      <c r="J13" s="57">
        <f t="shared" si="0"/>
        <v>0</v>
      </c>
      <c r="K13" s="57">
        <f>D13+H13</f>
        <v>0</v>
      </c>
      <c r="L13" s="57">
        <f t="shared" ref="L13:L67" si="3">IF(J13=0,0,K13/J13*100)</f>
        <v>0</v>
      </c>
      <c r="M13" s="14"/>
    </row>
    <row r="14" spans="1:13" s="9" customFormat="1" ht="25.5" hidden="1">
      <c r="A14" s="53" t="s">
        <v>107</v>
      </c>
      <c r="B14" s="54" t="s">
        <v>52</v>
      </c>
      <c r="C14" s="55"/>
      <c r="D14" s="56"/>
      <c r="E14" s="56">
        <f t="shared" si="1"/>
        <v>0</v>
      </c>
      <c r="F14" s="27"/>
      <c r="G14" s="57"/>
      <c r="H14" s="57"/>
      <c r="I14" s="56">
        <f t="shared" si="2"/>
        <v>0</v>
      </c>
      <c r="J14" s="57">
        <f t="shared" si="0"/>
        <v>0</v>
      </c>
      <c r="K14" s="57">
        <f t="shared" si="0"/>
        <v>0</v>
      </c>
      <c r="L14" s="57">
        <f t="shared" si="3"/>
        <v>0</v>
      </c>
      <c r="M14" s="14"/>
    </row>
    <row r="15" spans="1:13" ht="25.5" hidden="1">
      <c r="A15" s="53" t="s">
        <v>108</v>
      </c>
      <c r="B15" s="54" t="s">
        <v>52</v>
      </c>
      <c r="C15" s="55"/>
      <c r="D15" s="56"/>
      <c r="E15" s="56">
        <f t="shared" si="1"/>
        <v>0</v>
      </c>
      <c r="F15" s="27"/>
      <c r="G15" s="56"/>
      <c r="H15" s="58"/>
      <c r="I15" s="56">
        <f t="shared" si="2"/>
        <v>0</v>
      </c>
      <c r="J15" s="57">
        <f t="shared" si="0"/>
        <v>0</v>
      </c>
      <c r="K15" s="57">
        <f t="shared" si="0"/>
        <v>0</v>
      </c>
      <c r="L15" s="57">
        <f t="shared" si="3"/>
        <v>0</v>
      </c>
      <c r="M15" s="14"/>
    </row>
    <row r="16" spans="1:13" ht="25.5" hidden="1">
      <c r="A16" s="53" t="s">
        <v>109</v>
      </c>
      <c r="B16" s="54" t="s">
        <v>52</v>
      </c>
      <c r="C16" s="55"/>
      <c r="D16" s="57"/>
      <c r="E16" s="56">
        <f t="shared" si="1"/>
        <v>0</v>
      </c>
      <c r="F16" s="27"/>
      <c r="G16" s="56"/>
      <c r="H16" s="58"/>
      <c r="I16" s="56">
        <f t="shared" si="2"/>
        <v>0</v>
      </c>
      <c r="J16" s="57">
        <f t="shared" si="0"/>
        <v>0</v>
      </c>
      <c r="K16" s="57">
        <f t="shared" si="0"/>
        <v>0</v>
      </c>
      <c r="L16" s="57">
        <f t="shared" si="3"/>
        <v>0</v>
      </c>
      <c r="M16" s="14"/>
    </row>
    <row r="17" spans="1:13" ht="15.75" hidden="1">
      <c r="A17" s="53" t="s">
        <v>110</v>
      </c>
      <c r="B17" s="54" t="s">
        <v>111</v>
      </c>
      <c r="C17" s="55"/>
      <c r="D17" s="57"/>
      <c r="E17" s="56">
        <f t="shared" si="1"/>
        <v>0</v>
      </c>
      <c r="F17" s="27"/>
      <c r="G17" s="56"/>
      <c r="H17" s="58"/>
      <c r="I17" s="56">
        <f t="shared" si="2"/>
        <v>0</v>
      </c>
      <c r="J17" s="57">
        <f t="shared" si="0"/>
        <v>0</v>
      </c>
      <c r="K17" s="57">
        <f t="shared" si="0"/>
        <v>0</v>
      </c>
      <c r="L17" s="57">
        <f t="shared" si="3"/>
        <v>0</v>
      </c>
      <c r="M17" s="14"/>
    </row>
    <row r="18" spans="1:13" ht="15.75" hidden="1">
      <c r="A18" s="53" t="s">
        <v>112</v>
      </c>
      <c r="B18" s="54" t="s">
        <v>17</v>
      </c>
      <c r="C18" s="55"/>
      <c r="D18" s="56"/>
      <c r="E18" s="56">
        <f t="shared" si="1"/>
        <v>0</v>
      </c>
      <c r="F18" s="27"/>
      <c r="G18" s="57"/>
      <c r="H18" s="57"/>
      <c r="I18" s="56">
        <f t="shared" si="2"/>
        <v>0</v>
      </c>
      <c r="J18" s="57">
        <f t="shared" si="0"/>
        <v>0</v>
      </c>
      <c r="K18" s="57">
        <f t="shared" si="0"/>
        <v>0</v>
      </c>
      <c r="L18" s="57">
        <f t="shared" si="3"/>
        <v>0</v>
      </c>
      <c r="M18" s="14"/>
    </row>
    <row r="19" spans="1:13" ht="38.25" hidden="1">
      <c r="A19" s="53" t="s">
        <v>113</v>
      </c>
      <c r="B19" s="54" t="s">
        <v>0</v>
      </c>
      <c r="C19" s="55"/>
      <c r="D19" s="56"/>
      <c r="E19" s="56">
        <f t="shared" si="1"/>
        <v>0</v>
      </c>
      <c r="F19" s="27"/>
      <c r="G19" s="57"/>
      <c r="H19" s="57"/>
      <c r="I19" s="56">
        <f t="shared" si="2"/>
        <v>0</v>
      </c>
      <c r="J19" s="57">
        <f t="shared" si="0"/>
        <v>0</v>
      </c>
      <c r="K19" s="57">
        <f t="shared" si="0"/>
        <v>0</v>
      </c>
      <c r="L19" s="57">
        <f t="shared" si="3"/>
        <v>0</v>
      </c>
      <c r="M19" s="14"/>
    </row>
    <row r="20" spans="1:13" ht="51" hidden="1">
      <c r="A20" s="53" t="s">
        <v>114</v>
      </c>
      <c r="B20" s="54" t="s">
        <v>115</v>
      </c>
      <c r="C20" s="55"/>
      <c r="D20" s="56"/>
      <c r="E20" s="56">
        <f t="shared" si="1"/>
        <v>0</v>
      </c>
      <c r="F20" s="27"/>
      <c r="G20" s="57"/>
      <c r="H20" s="57"/>
      <c r="I20" s="56">
        <f t="shared" si="2"/>
        <v>0</v>
      </c>
      <c r="J20" s="57">
        <f t="shared" si="0"/>
        <v>0</v>
      </c>
      <c r="K20" s="57">
        <f t="shared" si="0"/>
        <v>0</v>
      </c>
      <c r="L20" s="57">
        <f t="shared" si="3"/>
        <v>0</v>
      </c>
      <c r="M20" s="14"/>
    </row>
    <row r="21" spans="1:13" ht="38.25" hidden="1">
      <c r="A21" s="53" t="s">
        <v>116</v>
      </c>
      <c r="B21" s="54" t="s">
        <v>117</v>
      </c>
      <c r="C21" s="55"/>
      <c r="D21" s="56"/>
      <c r="E21" s="56">
        <f t="shared" si="1"/>
        <v>0</v>
      </c>
      <c r="F21" s="27"/>
      <c r="G21" s="57"/>
      <c r="H21" s="57"/>
      <c r="I21" s="56">
        <f t="shared" si="2"/>
        <v>0</v>
      </c>
      <c r="J21" s="57">
        <f t="shared" si="0"/>
        <v>0</v>
      </c>
      <c r="K21" s="57">
        <f t="shared" si="0"/>
        <v>0</v>
      </c>
      <c r="L21" s="57">
        <f t="shared" si="3"/>
        <v>0</v>
      </c>
      <c r="M21" s="14"/>
    </row>
    <row r="22" spans="1:13" s="9" customFormat="1" ht="15.75" hidden="1">
      <c r="A22" s="53" t="s">
        <v>118</v>
      </c>
      <c r="B22" s="54" t="s">
        <v>1</v>
      </c>
      <c r="C22" s="55"/>
      <c r="D22" s="56"/>
      <c r="E22" s="56">
        <f t="shared" si="1"/>
        <v>0</v>
      </c>
      <c r="F22" s="27"/>
      <c r="G22" s="57"/>
      <c r="H22" s="57"/>
      <c r="I22" s="56">
        <f t="shared" si="2"/>
        <v>0</v>
      </c>
      <c r="J22" s="57">
        <f t="shared" si="0"/>
        <v>0</v>
      </c>
      <c r="K22" s="57">
        <f t="shared" si="0"/>
        <v>0</v>
      </c>
      <c r="L22" s="57">
        <f t="shared" si="3"/>
        <v>0</v>
      </c>
      <c r="M22" s="14"/>
    </row>
    <row r="23" spans="1:13" ht="38.25" hidden="1">
      <c r="A23" s="53" t="s">
        <v>119</v>
      </c>
      <c r="B23" s="54" t="s">
        <v>120</v>
      </c>
      <c r="C23" s="55"/>
      <c r="D23" s="56"/>
      <c r="E23" s="56">
        <f t="shared" si="1"/>
        <v>0</v>
      </c>
      <c r="F23" s="27"/>
      <c r="G23" s="56"/>
      <c r="H23" s="58"/>
      <c r="I23" s="56">
        <f t="shared" si="2"/>
        <v>0</v>
      </c>
      <c r="J23" s="57">
        <f t="shared" si="0"/>
        <v>0</v>
      </c>
      <c r="K23" s="57">
        <f t="shared" si="0"/>
        <v>0</v>
      </c>
      <c r="L23" s="57">
        <f t="shared" si="3"/>
        <v>0</v>
      </c>
      <c r="M23" s="14"/>
    </row>
    <row r="24" spans="1:13" ht="57.75" customHeight="1">
      <c r="A24" s="53" t="s">
        <v>121</v>
      </c>
      <c r="B24" s="54" t="s">
        <v>122</v>
      </c>
      <c r="C24" s="55">
        <v>550000</v>
      </c>
      <c r="D24" s="56">
        <v>246776.85</v>
      </c>
      <c r="E24" s="56">
        <f t="shared" si="1"/>
        <v>44.868518181818182</v>
      </c>
      <c r="F24" s="27"/>
      <c r="G24" s="56"/>
      <c r="H24" s="56"/>
      <c r="I24" s="56">
        <f t="shared" si="2"/>
        <v>0</v>
      </c>
      <c r="J24" s="57">
        <f t="shared" si="0"/>
        <v>550000</v>
      </c>
      <c r="K24" s="57">
        <f t="shared" si="0"/>
        <v>246776.85</v>
      </c>
      <c r="L24" s="57">
        <f t="shared" si="3"/>
        <v>44.868518181818182</v>
      </c>
      <c r="M24" s="14"/>
    </row>
    <row r="25" spans="1:13" ht="15.75" hidden="1">
      <c r="A25" s="53" t="s">
        <v>123</v>
      </c>
      <c r="B25" s="54" t="s">
        <v>124</v>
      </c>
      <c r="C25" s="55"/>
      <c r="D25" s="56"/>
      <c r="E25" s="56">
        <f t="shared" si="1"/>
        <v>0</v>
      </c>
      <c r="F25" s="27"/>
      <c r="G25" s="56"/>
      <c r="H25" s="56"/>
      <c r="I25" s="56">
        <f t="shared" si="2"/>
        <v>0</v>
      </c>
      <c r="J25" s="57">
        <f t="shared" si="0"/>
        <v>0</v>
      </c>
      <c r="K25" s="57">
        <f t="shared" si="0"/>
        <v>0</v>
      </c>
      <c r="L25" s="57">
        <f t="shared" si="3"/>
        <v>0</v>
      </c>
      <c r="M25" s="14"/>
    </row>
    <row r="26" spans="1:13" ht="38.25">
      <c r="A26" s="53" t="s">
        <v>146</v>
      </c>
      <c r="B26" s="54" t="s">
        <v>147</v>
      </c>
      <c r="C26" s="55">
        <v>690000</v>
      </c>
      <c r="D26" s="56">
        <v>363878</v>
      </c>
      <c r="E26" s="56">
        <f t="shared" si="1"/>
        <v>52.735942028985505</v>
      </c>
      <c r="F26" s="27">
        <v>552704</v>
      </c>
      <c r="G26" s="56">
        <v>552704</v>
      </c>
      <c r="H26" s="56">
        <v>552704</v>
      </c>
      <c r="I26" s="56"/>
      <c r="J26" s="57">
        <f t="shared" si="0"/>
        <v>1242704</v>
      </c>
      <c r="K26" s="57"/>
      <c r="L26" s="57"/>
      <c r="M26" s="14"/>
    </row>
    <row r="27" spans="1:13" ht="25.5">
      <c r="A27" s="53" t="s">
        <v>125</v>
      </c>
      <c r="B27" s="54" t="s">
        <v>18</v>
      </c>
      <c r="C27" s="55">
        <v>140600</v>
      </c>
      <c r="D27" s="56">
        <v>20985.32</v>
      </c>
      <c r="E27" s="56">
        <f t="shared" si="1"/>
        <v>14.925547652916075</v>
      </c>
      <c r="F27" s="27"/>
      <c r="G27" s="56"/>
      <c r="H27" s="56"/>
      <c r="I27" s="56">
        <f t="shared" si="2"/>
        <v>0</v>
      </c>
      <c r="J27" s="57">
        <f t="shared" si="0"/>
        <v>140600</v>
      </c>
      <c r="K27" s="57">
        <f t="shared" si="0"/>
        <v>20985.32</v>
      </c>
      <c r="L27" s="57">
        <f t="shared" si="3"/>
        <v>14.925547652916075</v>
      </c>
      <c r="M27" s="14"/>
    </row>
    <row r="28" spans="1:13" ht="25.5">
      <c r="A28" s="53" t="s">
        <v>126</v>
      </c>
      <c r="B28" s="54" t="s">
        <v>19</v>
      </c>
      <c r="C28" s="55">
        <v>2000000</v>
      </c>
      <c r="D28" s="56">
        <v>567800</v>
      </c>
      <c r="E28" s="56">
        <f t="shared" si="1"/>
        <v>28.389999999999997</v>
      </c>
      <c r="F28" s="27"/>
      <c r="G28" s="57"/>
      <c r="H28" s="58"/>
      <c r="I28" s="56">
        <f t="shared" si="2"/>
        <v>0</v>
      </c>
      <c r="J28" s="57">
        <f t="shared" si="0"/>
        <v>2000000</v>
      </c>
      <c r="K28" s="57">
        <f t="shared" si="0"/>
        <v>567800</v>
      </c>
      <c r="L28" s="57">
        <f t="shared" si="3"/>
        <v>28.389999999999997</v>
      </c>
      <c r="M28" s="14"/>
    </row>
    <row r="29" spans="1:13" ht="38.25">
      <c r="A29" s="53" t="s">
        <v>199</v>
      </c>
      <c r="B29" s="79" t="s">
        <v>200</v>
      </c>
      <c r="C29" s="55">
        <v>270000</v>
      </c>
      <c r="D29" s="56">
        <v>82111.3</v>
      </c>
      <c r="E29" s="56">
        <f t="shared" si="1"/>
        <v>30.411592592592594</v>
      </c>
      <c r="F29" s="27"/>
      <c r="G29" s="56"/>
      <c r="H29" s="58"/>
      <c r="I29" s="56">
        <f t="shared" si="2"/>
        <v>0</v>
      </c>
      <c r="J29" s="57">
        <f t="shared" si="0"/>
        <v>270000</v>
      </c>
      <c r="K29" s="57">
        <f t="shared" si="0"/>
        <v>82111.3</v>
      </c>
      <c r="L29" s="57">
        <f t="shared" si="3"/>
        <v>30.411592592592594</v>
      </c>
      <c r="M29" s="14"/>
    </row>
    <row r="30" spans="1:13" ht="15.75">
      <c r="A30" s="53" t="s">
        <v>195</v>
      </c>
      <c r="B30" s="54" t="s">
        <v>196</v>
      </c>
      <c r="C30" s="55">
        <v>50000</v>
      </c>
      <c r="D30" s="56"/>
      <c r="E30" s="56">
        <f t="shared" si="1"/>
        <v>0</v>
      </c>
      <c r="F30" s="59"/>
      <c r="G30" s="56"/>
      <c r="H30" s="58"/>
      <c r="I30" s="56">
        <f t="shared" si="2"/>
        <v>0</v>
      </c>
      <c r="J30" s="57">
        <f t="shared" si="0"/>
        <v>50000</v>
      </c>
      <c r="K30" s="57">
        <f t="shared" si="0"/>
        <v>0</v>
      </c>
      <c r="L30" s="57">
        <f t="shared" si="3"/>
        <v>0</v>
      </c>
      <c r="M30" s="14"/>
    </row>
    <row r="31" spans="1:13" s="9" customFormat="1" ht="15.75">
      <c r="A31" s="53" t="s">
        <v>127</v>
      </c>
      <c r="B31" s="54" t="s">
        <v>128</v>
      </c>
      <c r="C31" s="55">
        <v>5025100</v>
      </c>
      <c r="D31" s="56">
        <v>1736799.5</v>
      </c>
      <c r="E31" s="56">
        <f t="shared" si="1"/>
        <v>34.562486318680222</v>
      </c>
      <c r="F31" s="27"/>
      <c r="G31" s="56"/>
      <c r="H31" s="58"/>
      <c r="I31" s="56">
        <f t="shared" si="2"/>
        <v>0</v>
      </c>
      <c r="J31" s="57">
        <f t="shared" si="0"/>
        <v>5025100</v>
      </c>
      <c r="K31" s="57">
        <f t="shared" si="0"/>
        <v>1736799.5</v>
      </c>
      <c r="L31" s="57">
        <f t="shared" si="3"/>
        <v>34.562486318680222</v>
      </c>
      <c r="M31" s="14"/>
    </row>
    <row r="32" spans="1:13" ht="15.75">
      <c r="A32" s="53" t="s">
        <v>129</v>
      </c>
      <c r="B32" s="54" t="s">
        <v>130</v>
      </c>
      <c r="C32" s="55">
        <v>77000</v>
      </c>
      <c r="D32" s="56">
        <v>77000</v>
      </c>
      <c r="E32" s="56">
        <f t="shared" si="1"/>
        <v>100</v>
      </c>
      <c r="F32" s="27">
        <v>100000</v>
      </c>
      <c r="G32" s="56">
        <v>100000</v>
      </c>
      <c r="H32" s="58">
        <v>97000</v>
      </c>
      <c r="I32" s="56">
        <f t="shared" si="2"/>
        <v>97</v>
      </c>
      <c r="J32" s="57">
        <f t="shared" si="0"/>
        <v>177000</v>
      </c>
      <c r="K32" s="57">
        <f t="shared" si="0"/>
        <v>174000</v>
      </c>
      <c r="L32" s="57">
        <f t="shared" si="3"/>
        <v>98.305084745762713</v>
      </c>
      <c r="M32" s="14"/>
    </row>
    <row r="33" spans="1:14" ht="15.75" hidden="1">
      <c r="A33" s="53" t="s">
        <v>148</v>
      </c>
      <c r="B33" s="54" t="s">
        <v>14</v>
      </c>
      <c r="C33" s="55"/>
      <c r="D33" s="56"/>
      <c r="E33" s="56"/>
      <c r="F33" s="27"/>
      <c r="G33" s="56"/>
      <c r="H33" s="58"/>
      <c r="I33" s="56"/>
      <c r="J33" s="57">
        <f t="shared" si="0"/>
        <v>0</v>
      </c>
      <c r="K33" s="57">
        <f t="shared" si="0"/>
        <v>0</v>
      </c>
      <c r="L33" s="57">
        <f t="shared" si="3"/>
        <v>0</v>
      </c>
      <c r="M33" s="14"/>
    </row>
    <row r="34" spans="1:14" ht="15.75">
      <c r="A34" s="53" t="s">
        <v>192</v>
      </c>
      <c r="B34" s="54" t="s">
        <v>193</v>
      </c>
      <c r="C34" s="55">
        <v>199600</v>
      </c>
      <c r="D34" s="56">
        <v>199600</v>
      </c>
      <c r="E34" s="56">
        <f t="shared" si="1"/>
        <v>100</v>
      </c>
      <c r="F34" s="27"/>
      <c r="G34" s="56"/>
      <c r="H34" s="58"/>
      <c r="I34" s="56">
        <f t="shared" si="2"/>
        <v>0</v>
      </c>
      <c r="J34" s="57">
        <f t="shared" si="0"/>
        <v>199600</v>
      </c>
      <c r="K34" s="57">
        <f t="shared" si="0"/>
        <v>199600</v>
      </c>
      <c r="L34" s="57">
        <f t="shared" si="3"/>
        <v>100</v>
      </c>
      <c r="M34" s="14"/>
    </row>
    <row r="35" spans="1:14" ht="15.75">
      <c r="A35" s="53" t="s">
        <v>133</v>
      </c>
      <c r="B35" s="54" t="s">
        <v>134</v>
      </c>
      <c r="C35" s="55"/>
      <c r="D35" s="56"/>
      <c r="E35" s="56">
        <f t="shared" si="1"/>
        <v>0</v>
      </c>
      <c r="F35" s="27">
        <v>50000</v>
      </c>
      <c r="G35" s="56">
        <v>192834</v>
      </c>
      <c r="H35" s="58">
        <v>192734</v>
      </c>
      <c r="I35" s="56">
        <f t="shared" si="2"/>
        <v>99.948141925179172</v>
      </c>
      <c r="J35" s="57">
        <f t="shared" si="0"/>
        <v>192834</v>
      </c>
      <c r="K35" s="57">
        <f t="shared" si="0"/>
        <v>192734</v>
      </c>
      <c r="L35" s="57">
        <f t="shared" si="3"/>
        <v>99.948141925179172</v>
      </c>
      <c r="M35" s="14"/>
    </row>
    <row r="36" spans="1:14" ht="38.25" hidden="1">
      <c r="A36" s="53" t="s">
        <v>131</v>
      </c>
      <c r="B36" s="54" t="s">
        <v>132</v>
      </c>
      <c r="C36" s="55"/>
      <c r="D36" s="56"/>
      <c r="E36" s="56">
        <f t="shared" si="1"/>
        <v>0</v>
      </c>
      <c r="F36" s="27"/>
      <c r="G36" s="56"/>
      <c r="H36" s="58"/>
      <c r="I36" s="56">
        <f t="shared" si="2"/>
        <v>0</v>
      </c>
      <c r="J36" s="57">
        <f t="shared" si="0"/>
        <v>0</v>
      </c>
      <c r="K36" s="57">
        <f t="shared" si="0"/>
        <v>0</v>
      </c>
      <c r="L36" s="57">
        <f t="shared" si="3"/>
        <v>0</v>
      </c>
      <c r="M36" s="14"/>
    </row>
    <row r="37" spans="1:14" ht="15.75" hidden="1">
      <c r="A37" s="53" t="s">
        <v>133</v>
      </c>
      <c r="B37" s="54" t="s">
        <v>134</v>
      </c>
      <c r="C37" s="55"/>
      <c r="D37" s="56"/>
      <c r="E37" s="56">
        <f t="shared" si="1"/>
        <v>0</v>
      </c>
      <c r="F37" s="27"/>
      <c r="G37" s="57"/>
      <c r="H37" s="57"/>
      <c r="I37" s="56">
        <f t="shared" si="2"/>
        <v>0</v>
      </c>
      <c r="J37" s="57">
        <f t="shared" si="0"/>
        <v>0</v>
      </c>
      <c r="K37" s="57">
        <f t="shared" si="0"/>
        <v>0</v>
      </c>
      <c r="L37" s="57">
        <f t="shared" si="3"/>
        <v>0</v>
      </c>
      <c r="M37" s="14"/>
    </row>
    <row r="38" spans="1:14" ht="25.5">
      <c r="A38" s="53" t="s">
        <v>135</v>
      </c>
      <c r="B38" s="54" t="s">
        <v>4</v>
      </c>
      <c r="C38" s="55">
        <v>6646300</v>
      </c>
      <c r="D38" s="56">
        <v>5304161.08</v>
      </c>
      <c r="E38" s="56">
        <f t="shared" ref="E38" si="4">IF(C38=0,0,D38/C38*100)</f>
        <v>79.806224214976751</v>
      </c>
      <c r="F38" s="27">
        <v>1500000</v>
      </c>
      <c r="G38" s="56">
        <v>1500000</v>
      </c>
      <c r="H38" s="58"/>
      <c r="I38" s="56">
        <f t="shared" si="2"/>
        <v>0</v>
      </c>
      <c r="J38" s="57">
        <f t="shared" si="0"/>
        <v>8146300</v>
      </c>
      <c r="K38" s="57">
        <f t="shared" si="0"/>
        <v>5304161.08</v>
      </c>
      <c r="L38" s="57">
        <f t="shared" si="3"/>
        <v>65.111290770042842</v>
      </c>
      <c r="M38" s="77"/>
    </row>
    <row r="39" spans="1:14" ht="25.5">
      <c r="A39" s="53" t="s">
        <v>31</v>
      </c>
      <c r="B39" s="54" t="s">
        <v>16</v>
      </c>
      <c r="C39" s="55">
        <v>21100</v>
      </c>
      <c r="D39" s="56">
        <v>21071</v>
      </c>
      <c r="E39" s="56">
        <f t="shared" si="1"/>
        <v>99.862559241706165</v>
      </c>
      <c r="F39" s="27"/>
      <c r="G39" s="57"/>
      <c r="H39" s="57"/>
      <c r="I39" s="56">
        <f t="shared" si="2"/>
        <v>0</v>
      </c>
      <c r="J39" s="57">
        <f t="shared" ref="J39:K44" si="5">C39+G39</f>
        <v>21100</v>
      </c>
      <c r="K39" s="57">
        <f t="shared" si="5"/>
        <v>21071</v>
      </c>
      <c r="L39" s="57">
        <f t="shared" si="3"/>
        <v>99.862559241706165</v>
      </c>
      <c r="M39" s="14"/>
    </row>
    <row r="40" spans="1:14" ht="15.75">
      <c r="A40" s="53" t="s">
        <v>197</v>
      </c>
      <c r="B40" s="79" t="s">
        <v>201</v>
      </c>
      <c r="C40" s="55">
        <v>200000</v>
      </c>
      <c r="D40" s="56">
        <v>199956</v>
      </c>
      <c r="E40" s="56">
        <f t="shared" si="1"/>
        <v>99.977999999999994</v>
      </c>
      <c r="F40" s="27"/>
      <c r="G40" s="57"/>
      <c r="H40" s="57"/>
      <c r="I40" s="56"/>
      <c r="J40" s="57"/>
      <c r="K40" s="57"/>
      <c r="L40" s="57"/>
      <c r="M40" s="14"/>
    </row>
    <row r="41" spans="1:14" ht="15.75">
      <c r="A41" s="53" t="s">
        <v>166</v>
      </c>
      <c r="B41" s="79" t="s">
        <v>202</v>
      </c>
      <c r="C41" s="55">
        <v>100000</v>
      </c>
      <c r="D41" s="56"/>
      <c r="E41" s="56">
        <f t="shared" si="1"/>
        <v>0</v>
      </c>
      <c r="F41" s="27"/>
      <c r="G41" s="57"/>
      <c r="H41" s="57"/>
      <c r="I41" s="56">
        <f t="shared" si="2"/>
        <v>0</v>
      </c>
      <c r="J41" s="57">
        <f t="shared" si="5"/>
        <v>100000</v>
      </c>
      <c r="K41" s="57">
        <f t="shared" si="5"/>
        <v>0</v>
      </c>
      <c r="L41" s="57">
        <f t="shared" si="3"/>
        <v>0</v>
      </c>
      <c r="M41" s="14"/>
    </row>
    <row r="42" spans="1:14" ht="25.5">
      <c r="A42" s="53" t="s">
        <v>136</v>
      </c>
      <c r="B42" s="70" t="s">
        <v>137</v>
      </c>
      <c r="C42" s="55"/>
      <c r="D42" s="56"/>
      <c r="E42" s="56">
        <f t="shared" si="1"/>
        <v>0</v>
      </c>
      <c r="F42" s="27">
        <v>5200</v>
      </c>
      <c r="G42" s="56">
        <v>5200</v>
      </c>
      <c r="H42" s="56"/>
      <c r="I42" s="56">
        <f t="shared" si="2"/>
        <v>0</v>
      </c>
      <c r="J42" s="57">
        <f t="shared" si="5"/>
        <v>5200</v>
      </c>
      <c r="K42" s="57">
        <f t="shared" si="5"/>
        <v>0</v>
      </c>
      <c r="L42" s="57">
        <f t="shared" si="3"/>
        <v>0</v>
      </c>
      <c r="M42" s="14"/>
    </row>
    <row r="43" spans="1:14" ht="15.75">
      <c r="A43" s="53" t="s">
        <v>171</v>
      </c>
      <c r="B43" s="70" t="s">
        <v>172</v>
      </c>
      <c r="C43" s="55">
        <v>500000</v>
      </c>
      <c r="D43" s="56"/>
      <c r="E43" s="56">
        <f t="shared" si="1"/>
        <v>0</v>
      </c>
      <c r="F43" s="27"/>
      <c r="G43" s="56">
        <v>1503748</v>
      </c>
      <c r="H43" s="56">
        <v>1503748</v>
      </c>
      <c r="I43" s="56"/>
      <c r="J43" s="57"/>
      <c r="K43" s="57"/>
      <c r="L43" s="57"/>
      <c r="M43" s="14"/>
    </row>
    <row r="44" spans="1:14" ht="38.25">
      <c r="A44" s="53" t="s">
        <v>138</v>
      </c>
      <c r="B44" s="54" t="s">
        <v>20</v>
      </c>
      <c r="C44" s="55">
        <v>600000</v>
      </c>
      <c r="D44" s="57">
        <v>450000</v>
      </c>
      <c r="E44" s="56">
        <f t="shared" si="1"/>
        <v>75</v>
      </c>
      <c r="F44" s="27">
        <v>1050000</v>
      </c>
      <c r="G44" s="56">
        <v>1050000</v>
      </c>
      <c r="H44" s="56">
        <v>1050000</v>
      </c>
      <c r="I44" s="56">
        <f t="shared" si="2"/>
        <v>100</v>
      </c>
      <c r="J44" s="57">
        <f t="shared" si="5"/>
        <v>1650000</v>
      </c>
      <c r="K44" s="57">
        <f t="shared" si="5"/>
        <v>1500000</v>
      </c>
      <c r="L44" s="57">
        <f t="shared" si="3"/>
        <v>90.909090909090907</v>
      </c>
      <c r="M44" s="14"/>
      <c r="N44" s="69"/>
    </row>
    <row r="45" spans="1:14" ht="29.25" customHeight="1">
      <c r="A45" s="71"/>
      <c r="B45" s="72" t="s">
        <v>152</v>
      </c>
      <c r="C45" s="50">
        <f>C46</f>
        <v>140753818.66</v>
      </c>
      <c r="D45" s="50">
        <f>D46</f>
        <v>100934210.16000001</v>
      </c>
      <c r="E45" s="75">
        <f t="shared" si="1"/>
        <v>71.709749064651078</v>
      </c>
      <c r="F45" s="50">
        <f>F46</f>
        <v>4619728.5999999996</v>
      </c>
      <c r="G45" s="50">
        <f>G46</f>
        <v>4619728.5999999996</v>
      </c>
      <c r="H45" s="50">
        <f>H46</f>
        <v>2299439.44</v>
      </c>
      <c r="I45" s="74"/>
      <c r="J45" s="73"/>
      <c r="K45" s="73"/>
      <c r="L45" s="73"/>
      <c r="M45" s="14"/>
      <c r="N45" s="69"/>
    </row>
    <row r="46" spans="1:14" ht="38.25">
      <c r="A46" s="71"/>
      <c r="B46" s="72" t="s">
        <v>153</v>
      </c>
      <c r="C46" s="50">
        <f>SUM(C47:C61)</f>
        <v>140753818.66</v>
      </c>
      <c r="D46" s="50">
        <f>SUM(D47:D61)</f>
        <v>100934210.16000001</v>
      </c>
      <c r="E46" s="75">
        <f t="shared" si="1"/>
        <v>71.709749064651078</v>
      </c>
      <c r="F46" s="50">
        <f>SUM(F47:F61)</f>
        <v>4619728.5999999996</v>
      </c>
      <c r="G46" s="50">
        <f>SUM(G47:G61)</f>
        <v>4619728.5999999996</v>
      </c>
      <c r="H46" s="50">
        <f>SUM(H47:H61)</f>
        <v>2299439.44</v>
      </c>
      <c r="I46" s="74"/>
      <c r="J46" s="73"/>
      <c r="K46" s="73"/>
      <c r="L46" s="73"/>
      <c r="M46" s="14"/>
      <c r="N46" s="69"/>
    </row>
    <row r="47" spans="1:14" ht="25.5">
      <c r="A47" s="53" t="s">
        <v>165</v>
      </c>
      <c r="B47" s="54" t="s">
        <v>143</v>
      </c>
      <c r="C47" s="55">
        <v>1854000</v>
      </c>
      <c r="D47" s="57">
        <v>1288547.57</v>
      </c>
      <c r="E47" s="56">
        <f t="shared" si="1"/>
        <v>69.500947680690402</v>
      </c>
      <c r="F47" s="27"/>
      <c r="G47" s="56"/>
      <c r="H47" s="56"/>
      <c r="I47" s="56"/>
      <c r="J47" s="57"/>
      <c r="K47" s="57"/>
      <c r="L47" s="57"/>
      <c r="M47" s="14"/>
      <c r="N47" s="69"/>
    </row>
    <row r="48" spans="1:14" ht="15.75">
      <c r="A48" s="53" t="s">
        <v>154</v>
      </c>
      <c r="B48" s="54" t="s">
        <v>106</v>
      </c>
      <c r="C48" s="55">
        <v>29611800</v>
      </c>
      <c r="D48" s="57">
        <v>21759342.129999999</v>
      </c>
      <c r="E48" s="56">
        <f t="shared" si="1"/>
        <v>73.481997480734023</v>
      </c>
      <c r="F48" s="27">
        <v>3292600</v>
      </c>
      <c r="G48" s="56">
        <v>3292600</v>
      </c>
      <c r="H48" s="56">
        <v>1824143.53</v>
      </c>
      <c r="I48" s="56"/>
      <c r="J48" s="57"/>
      <c r="K48" s="57"/>
      <c r="L48" s="57"/>
      <c r="M48" s="14"/>
      <c r="N48" s="69"/>
    </row>
    <row r="49" spans="1:14" ht="25.5">
      <c r="A49" s="53" t="s">
        <v>155</v>
      </c>
      <c r="B49" s="54" t="s">
        <v>52</v>
      </c>
      <c r="C49" s="55">
        <v>26506804</v>
      </c>
      <c r="D49" s="55">
        <v>15753576.310000001</v>
      </c>
      <c r="E49" s="56">
        <f t="shared" si="1"/>
        <v>59.432198276336898</v>
      </c>
      <c r="F49" s="27">
        <v>1327128.6000000001</v>
      </c>
      <c r="G49" s="56">
        <v>1327128.6000000001</v>
      </c>
      <c r="H49" s="56">
        <v>475295.91</v>
      </c>
      <c r="I49" s="56"/>
      <c r="J49" s="57"/>
      <c r="K49" s="57"/>
      <c r="L49" s="57"/>
      <c r="M49" s="14"/>
      <c r="N49" s="69"/>
    </row>
    <row r="50" spans="1:14" ht="25.5">
      <c r="A50" s="53" t="s">
        <v>156</v>
      </c>
      <c r="B50" s="54" t="s">
        <v>52</v>
      </c>
      <c r="C50" s="55">
        <v>71641400</v>
      </c>
      <c r="D50" s="57">
        <v>54430632.219999999</v>
      </c>
      <c r="E50" s="56">
        <f t="shared" si="1"/>
        <v>75.976505512175919</v>
      </c>
      <c r="F50" s="27"/>
      <c r="G50" s="56"/>
      <c r="H50" s="56"/>
      <c r="I50" s="56"/>
      <c r="J50" s="57"/>
      <c r="K50" s="57"/>
      <c r="L50" s="57"/>
      <c r="M50" s="14"/>
      <c r="N50" s="69"/>
    </row>
    <row r="51" spans="1:14" ht="25.5" hidden="1">
      <c r="A51" s="53" t="s">
        <v>157</v>
      </c>
      <c r="B51" s="54" t="s">
        <v>52</v>
      </c>
      <c r="C51" s="55"/>
      <c r="D51" s="57"/>
      <c r="E51" s="56">
        <f t="shared" si="1"/>
        <v>0</v>
      </c>
      <c r="F51" s="27"/>
      <c r="G51" s="56"/>
      <c r="H51" s="56"/>
      <c r="I51" s="56"/>
      <c r="J51" s="57"/>
      <c r="K51" s="57"/>
      <c r="L51" s="57"/>
      <c r="M51" s="14"/>
      <c r="N51" s="69"/>
    </row>
    <row r="52" spans="1:14" ht="15.75">
      <c r="A52" s="53" t="s">
        <v>158</v>
      </c>
      <c r="B52" s="54" t="s">
        <v>111</v>
      </c>
      <c r="C52" s="55">
        <v>6143296</v>
      </c>
      <c r="D52" s="57">
        <v>4905443.1900000004</v>
      </c>
      <c r="E52" s="56">
        <f t="shared" si="1"/>
        <v>79.85034727286461</v>
      </c>
      <c r="F52" s="27"/>
      <c r="G52" s="56"/>
      <c r="H52" s="56"/>
      <c r="I52" s="56"/>
      <c r="J52" s="57"/>
      <c r="K52" s="57"/>
      <c r="L52" s="57"/>
      <c r="M52" s="14"/>
      <c r="N52" s="69"/>
    </row>
    <row r="53" spans="1:14" ht="15.75" hidden="1">
      <c r="A53" s="53" t="s">
        <v>159</v>
      </c>
      <c r="B53" s="54" t="s">
        <v>17</v>
      </c>
      <c r="C53" s="55"/>
      <c r="D53" s="57"/>
      <c r="E53" s="56">
        <f t="shared" si="1"/>
        <v>0</v>
      </c>
      <c r="F53" s="27"/>
      <c r="G53" s="56"/>
      <c r="H53" s="56"/>
      <c r="I53" s="56"/>
      <c r="J53" s="57"/>
      <c r="K53" s="57"/>
      <c r="L53" s="57"/>
      <c r="M53" s="14"/>
      <c r="N53" s="69"/>
    </row>
    <row r="54" spans="1:14" ht="38.25">
      <c r="A54" s="53" t="s">
        <v>160</v>
      </c>
      <c r="B54" s="54" t="s">
        <v>0</v>
      </c>
      <c r="C54" s="55">
        <v>305400</v>
      </c>
      <c r="D54" s="57">
        <v>168678.29</v>
      </c>
      <c r="E54" s="56">
        <f t="shared" si="1"/>
        <v>55.231922069417159</v>
      </c>
      <c r="F54" s="27"/>
      <c r="G54" s="56"/>
      <c r="H54" s="56"/>
      <c r="I54" s="56"/>
      <c r="J54" s="57"/>
      <c r="K54" s="57"/>
      <c r="L54" s="57"/>
      <c r="M54" s="14"/>
      <c r="N54" s="69"/>
    </row>
    <row r="55" spans="1:14" ht="51">
      <c r="A55" s="53" t="s">
        <v>161</v>
      </c>
      <c r="B55" s="54" t="s">
        <v>115</v>
      </c>
      <c r="C55" s="55">
        <v>214918.66</v>
      </c>
      <c r="D55" s="57"/>
      <c r="E55" s="56">
        <f t="shared" si="1"/>
        <v>0</v>
      </c>
      <c r="F55" s="27"/>
      <c r="G55" s="56"/>
      <c r="H55" s="56"/>
      <c r="I55" s="56"/>
      <c r="J55" s="57"/>
      <c r="K55" s="57"/>
      <c r="L55" s="57"/>
      <c r="M55" s="14"/>
      <c r="N55" s="69"/>
    </row>
    <row r="56" spans="1:14" ht="38.25">
      <c r="A56" s="53" t="s">
        <v>162</v>
      </c>
      <c r="B56" s="54" t="s">
        <v>117</v>
      </c>
      <c r="C56" s="55">
        <v>1750700</v>
      </c>
      <c r="D56" s="57">
        <v>715636.81</v>
      </c>
      <c r="E56" s="56">
        <f t="shared" si="1"/>
        <v>40.877181127548987</v>
      </c>
      <c r="F56" s="27"/>
      <c r="G56" s="56"/>
      <c r="H56" s="56"/>
      <c r="I56" s="56"/>
      <c r="J56" s="57"/>
      <c r="K56" s="57"/>
      <c r="L56" s="57"/>
      <c r="M56" s="14"/>
      <c r="N56" s="69"/>
    </row>
    <row r="57" spans="1:14" ht="15.75">
      <c r="A57" s="53" t="s">
        <v>163</v>
      </c>
      <c r="B57" s="54" t="s">
        <v>1</v>
      </c>
      <c r="C57" s="55">
        <v>415000</v>
      </c>
      <c r="D57" s="57">
        <v>327101.68</v>
      </c>
      <c r="E57" s="56">
        <f t="shared" si="1"/>
        <v>78.819681927710832</v>
      </c>
      <c r="F57" s="27"/>
      <c r="G57" s="56"/>
      <c r="H57" s="56"/>
      <c r="I57" s="56"/>
      <c r="J57" s="57"/>
      <c r="K57" s="57"/>
      <c r="L57" s="57"/>
      <c r="M57" s="14"/>
      <c r="N57" s="69"/>
    </row>
    <row r="58" spans="1:14" ht="38.25" hidden="1">
      <c r="A58" s="53" t="s">
        <v>164</v>
      </c>
      <c r="B58" s="54" t="s">
        <v>147</v>
      </c>
      <c r="C58" s="55"/>
      <c r="D58" s="57"/>
      <c r="E58" s="56">
        <f t="shared" si="1"/>
        <v>0</v>
      </c>
      <c r="F58" s="27"/>
      <c r="G58" s="56"/>
      <c r="H58" s="56"/>
      <c r="I58" s="56"/>
      <c r="J58" s="57"/>
      <c r="K58" s="57"/>
      <c r="L58" s="57"/>
      <c r="M58" s="14"/>
      <c r="N58" s="69"/>
    </row>
    <row r="59" spans="1:14" ht="20.25" customHeight="1">
      <c r="A59" s="53" t="s">
        <v>180</v>
      </c>
      <c r="B59" s="54" t="s">
        <v>177</v>
      </c>
      <c r="C59" s="55">
        <v>894500</v>
      </c>
      <c r="D59" s="57">
        <v>576974.78</v>
      </c>
      <c r="E59" s="56">
        <f t="shared" si="1"/>
        <v>64.502490776970376</v>
      </c>
      <c r="F59" s="27"/>
      <c r="G59" s="56"/>
      <c r="H59" s="56"/>
      <c r="I59" s="56"/>
      <c r="J59" s="57"/>
      <c r="K59" s="57"/>
      <c r="L59" s="57"/>
      <c r="M59" s="14"/>
      <c r="N59" s="69"/>
    </row>
    <row r="60" spans="1:14" ht="24" customHeight="1">
      <c r="A60" s="53" t="s">
        <v>182</v>
      </c>
      <c r="B60" s="54" t="s">
        <v>178</v>
      </c>
      <c r="C60" s="55">
        <v>1116000</v>
      </c>
      <c r="D60" s="57">
        <v>758277.18</v>
      </c>
      <c r="E60" s="56">
        <f t="shared" si="1"/>
        <v>67.945983870967737</v>
      </c>
      <c r="F60" s="27"/>
      <c r="G60" s="56"/>
      <c r="H60" s="56"/>
      <c r="I60" s="56"/>
      <c r="J60" s="57"/>
      <c r="K60" s="57"/>
      <c r="L60" s="57"/>
      <c r="M60" s="14"/>
      <c r="N60" s="69"/>
    </row>
    <row r="61" spans="1:14" ht="27.75" customHeight="1">
      <c r="A61" s="53" t="s">
        <v>181</v>
      </c>
      <c r="B61" s="54" t="s">
        <v>179</v>
      </c>
      <c r="C61" s="55">
        <v>300000</v>
      </c>
      <c r="D61" s="57">
        <v>250000</v>
      </c>
      <c r="E61" s="56">
        <f t="shared" si="1"/>
        <v>83.333333333333343</v>
      </c>
      <c r="F61" s="27"/>
      <c r="G61" s="56"/>
      <c r="H61" s="56"/>
      <c r="I61" s="56"/>
      <c r="J61" s="57"/>
      <c r="K61" s="57"/>
      <c r="L61" s="57"/>
      <c r="M61" s="14"/>
      <c r="N61" s="69"/>
    </row>
    <row r="62" spans="1:14" ht="15.75">
      <c r="A62" s="48" t="s">
        <v>139</v>
      </c>
      <c r="B62" s="49" t="s">
        <v>140</v>
      </c>
      <c r="C62" s="50">
        <f>C63</f>
        <v>2092800</v>
      </c>
      <c r="D62" s="50">
        <f>D63</f>
        <v>663469.85</v>
      </c>
      <c r="E62" s="50">
        <f t="shared" si="1"/>
        <v>31.702496655198775</v>
      </c>
      <c r="F62" s="50">
        <f>F63</f>
        <v>76800</v>
      </c>
      <c r="G62" s="50">
        <f>G63</f>
        <v>76800</v>
      </c>
      <c r="H62" s="50">
        <f>H63</f>
        <v>40000</v>
      </c>
      <c r="I62" s="50">
        <f t="shared" si="2"/>
        <v>52.083333333333336</v>
      </c>
      <c r="J62" s="60">
        <f>C62+G62</f>
        <v>2169600</v>
      </c>
      <c r="K62" s="60">
        <f>D62+H62</f>
        <v>703469.85</v>
      </c>
      <c r="L62" s="60">
        <f t="shared" si="3"/>
        <v>32.423942201327435</v>
      </c>
      <c r="M62" s="15"/>
    </row>
    <row r="63" spans="1:14" ht="15.75">
      <c r="A63" s="48" t="s">
        <v>6</v>
      </c>
      <c r="B63" s="49" t="s">
        <v>141</v>
      </c>
      <c r="C63" s="50">
        <f>SUM(C64:C66)</f>
        <v>2092800</v>
      </c>
      <c r="D63" s="50">
        <f>SUM(D64:D66)</f>
        <v>663469.85</v>
      </c>
      <c r="E63" s="50">
        <f t="shared" si="1"/>
        <v>31.702496655198775</v>
      </c>
      <c r="F63" s="50">
        <f>SUM(F64:F66)</f>
        <v>76800</v>
      </c>
      <c r="G63" s="50">
        <f>SUM(G64:G66)</f>
        <v>76800</v>
      </c>
      <c r="H63" s="50">
        <f>SUM(H64:H66)</f>
        <v>40000</v>
      </c>
      <c r="I63" s="50">
        <f t="shared" si="2"/>
        <v>52.083333333333336</v>
      </c>
      <c r="J63" s="60">
        <f>C63+G63</f>
        <v>2169600</v>
      </c>
      <c r="K63" s="60">
        <f>D63+H63</f>
        <v>703469.85</v>
      </c>
      <c r="L63" s="60">
        <f t="shared" si="3"/>
        <v>32.423942201327435</v>
      </c>
      <c r="M63" s="15"/>
    </row>
    <row r="64" spans="1:14" ht="25.5">
      <c r="A64" s="53" t="s">
        <v>142</v>
      </c>
      <c r="B64" s="54" t="s">
        <v>143</v>
      </c>
      <c r="C64" s="55">
        <v>1031000</v>
      </c>
      <c r="D64" s="56">
        <v>551669.85</v>
      </c>
      <c r="E64" s="56">
        <f t="shared" si="1"/>
        <v>53.508229873908817</v>
      </c>
      <c r="F64" s="27">
        <v>40000</v>
      </c>
      <c r="G64" s="56">
        <v>40000</v>
      </c>
      <c r="H64" s="58">
        <v>40000</v>
      </c>
      <c r="I64" s="56">
        <f t="shared" si="2"/>
        <v>100</v>
      </c>
      <c r="J64" s="57">
        <f>C64+G64</f>
        <v>1071000</v>
      </c>
      <c r="K64" s="57"/>
      <c r="L64" s="57">
        <f t="shared" si="3"/>
        <v>0</v>
      </c>
      <c r="M64" s="16"/>
    </row>
    <row r="65" spans="1:13" ht="15.75">
      <c r="A65" s="53" t="s">
        <v>2</v>
      </c>
      <c r="B65" s="54" t="s">
        <v>3</v>
      </c>
      <c r="C65" s="55">
        <v>600000</v>
      </c>
      <c r="D65" s="56"/>
      <c r="E65" s="56"/>
      <c r="F65" s="27"/>
      <c r="G65" s="56"/>
      <c r="H65" s="61"/>
      <c r="I65" s="56"/>
      <c r="J65" s="57">
        <f>C65+G65</f>
        <v>600000</v>
      </c>
      <c r="K65" s="57"/>
      <c r="L65" s="57"/>
      <c r="M65" s="16"/>
    </row>
    <row r="66" spans="1:13" ht="15.75">
      <c r="A66" s="53" t="s">
        <v>167</v>
      </c>
      <c r="B66" s="54" t="s">
        <v>168</v>
      </c>
      <c r="C66" s="55">
        <v>461800</v>
      </c>
      <c r="D66" s="56">
        <v>111800</v>
      </c>
      <c r="E66" s="56">
        <f t="shared" si="1"/>
        <v>24.209614551754004</v>
      </c>
      <c r="F66" s="27">
        <v>36800</v>
      </c>
      <c r="G66" s="56">
        <v>36800</v>
      </c>
      <c r="H66" s="64"/>
      <c r="I66" s="56"/>
      <c r="J66" s="57">
        <f>C66+G66</f>
        <v>498600</v>
      </c>
      <c r="K66" s="57"/>
      <c r="L66" s="57"/>
      <c r="M66" s="16"/>
    </row>
    <row r="67" spans="1:13" ht="15.75">
      <c r="A67" s="62"/>
      <c r="B67" s="63" t="s">
        <v>22</v>
      </c>
      <c r="C67" s="50">
        <f>C10+C62+C45</f>
        <v>173466437.66</v>
      </c>
      <c r="D67" s="50">
        <f>D10+D62+D45</f>
        <v>118855689.11000001</v>
      </c>
      <c r="E67" s="50">
        <f t="shared" si="1"/>
        <v>68.517974262526295</v>
      </c>
      <c r="F67" s="50">
        <f>F10+F62+F45</f>
        <v>8114432.5999999996</v>
      </c>
      <c r="G67" s="50">
        <f>G10+G62+G45</f>
        <v>9974639.5999999996</v>
      </c>
      <c r="H67" s="50">
        <f>H10+H62+H45</f>
        <v>5834924.4399999995</v>
      </c>
      <c r="I67" s="50">
        <f t="shared" si="2"/>
        <v>58.497596644995575</v>
      </c>
      <c r="J67" s="60">
        <f>C67+G67</f>
        <v>183441077.25999999</v>
      </c>
      <c r="K67" s="60">
        <f>D67+H67</f>
        <v>124690613.55000001</v>
      </c>
      <c r="L67" s="60">
        <f t="shared" si="3"/>
        <v>67.973114534903161</v>
      </c>
      <c r="M67" s="15"/>
    </row>
    <row r="69" spans="1:13">
      <c r="J69" s="10"/>
      <c r="K69" s="10"/>
    </row>
    <row r="72" spans="1:13" ht="15.75">
      <c r="B72" s="66" t="s">
        <v>173</v>
      </c>
      <c r="C72" s="67"/>
      <c r="D72" s="84"/>
      <c r="E72" s="84"/>
      <c r="F72"/>
      <c r="G72"/>
      <c r="H72" s="68" t="s">
        <v>174</v>
      </c>
    </row>
  </sheetData>
  <mergeCells count="20">
    <mergeCell ref="J1:K1"/>
    <mergeCell ref="J2:K2"/>
    <mergeCell ref="D72:E72"/>
    <mergeCell ref="A4:L4"/>
    <mergeCell ref="A5:L5"/>
    <mergeCell ref="A7:A9"/>
    <mergeCell ref="B7:B9"/>
    <mergeCell ref="C7:E7"/>
    <mergeCell ref="F7:I7"/>
    <mergeCell ref="J7:L7"/>
    <mergeCell ref="L8:L9"/>
    <mergeCell ref="F8:F9"/>
    <mergeCell ref="C8:C9"/>
    <mergeCell ref="D8:D9"/>
    <mergeCell ref="E8:E9"/>
    <mergeCell ref="J8:J9"/>
    <mergeCell ref="G8:G9"/>
    <mergeCell ref="H8:H9"/>
    <mergeCell ref="I8:I9"/>
    <mergeCell ref="K8:K9"/>
  </mergeCells>
  <phoneticPr fontId="0" type="noConversion"/>
  <pageMargins left="0.19685039370078741" right="0.23622047244094491" top="0.78740157480314965" bottom="0.43307086614173229" header="0" footer="0"/>
  <pageSetup paperSize="9" scale="7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Доходи</vt:lpstr>
      <vt:lpstr>Видатки</vt:lpstr>
      <vt:lpstr>Видатки!Заголовки_для_печати</vt:lpstr>
      <vt:lpstr>Доходи!Заголовки_для_печати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Vision</cp:lastModifiedBy>
  <cp:lastPrinted>2023-10-19T07:03:39Z</cp:lastPrinted>
  <dcterms:created xsi:type="dcterms:W3CDTF">2021-02-01T07:32:26Z</dcterms:created>
  <dcterms:modified xsi:type="dcterms:W3CDTF">2023-11-27T09:54:31Z</dcterms:modified>
</cp:coreProperties>
</file>