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3" i="2"/>
  <c r="J62"/>
  <c r="L62" s="1"/>
  <c r="I62"/>
  <c r="E62"/>
  <c r="K61"/>
  <c r="H61"/>
  <c r="G61"/>
  <c r="I61" s="1"/>
  <c r="F61"/>
  <c r="F60" s="1"/>
  <c r="D61"/>
  <c r="C61"/>
  <c r="E61" s="1"/>
  <c r="H60"/>
  <c r="D60"/>
  <c r="K60" s="1"/>
  <c r="E59"/>
  <c r="E58"/>
  <c r="E57"/>
  <c r="E56"/>
  <c r="E55"/>
  <c r="E54"/>
  <c r="E53"/>
  <c r="E52"/>
  <c r="E51"/>
  <c r="E50"/>
  <c r="E49"/>
  <c r="E48"/>
  <c r="E47"/>
  <c r="E46"/>
  <c r="E45"/>
  <c r="H44"/>
  <c r="G44"/>
  <c r="F44"/>
  <c r="D44"/>
  <c r="C44"/>
  <c r="E44" s="1"/>
  <c r="H43"/>
  <c r="G43"/>
  <c r="F43"/>
  <c r="E43"/>
  <c r="D43"/>
  <c r="C43"/>
  <c r="K42"/>
  <c r="L42" s="1"/>
  <c r="J42"/>
  <c r="I42"/>
  <c r="E42"/>
  <c r="L41"/>
  <c r="K41"/>
  <c r="J41"/>
  <c r="I41"/>
  <c r="E41"/>
  <c r="K40"/>
  <c r="J40"/>
  <c r="L40" s="1"/>
  <c r="I40"/>
  <c r="E40"/>
  <c r="K39"/>
  <c r="J39"/>
  <c r="L39" s="1"/>
  <c r="I39"/>
  <c r="E39"/>
  <c r="K38"/>
  <c r="L38" s="1"/>
  <c r="J38"/>
  <c r="I38"/>
  <c r="E38"/>
  <c r="L37"/>
  <c r="K37"/>
  <c r="J37"/>
  <c r="I37"/>
  <c r="E37"/>
  <c r="K36"/>
  <c r="J36"/>
  <c r="L36" s="1"/>
  <c r="I36"/>
  <c r="E36"/>
  <c r="K35"/>
  <c r="J35"/>
  <c r="L35" s="1"/>
  <c r="I35"/>
  <c r="E35"/>
  <c r="L34"/>
  <c r="K34"/>
  <c r="J34"/>
  <c r="I34"/>
  <c r="E34"/>
  <c r="L33"/>
  <c r="K33"/>
  <c r="J33"/>
  <c r="K32"/>
  <c r="L32" s="1"/>
  <c r="J32"/>
  <c r="I32"/>
  <c r="E32"/>
  <c r="K31"/>
  <c r="J31"/>
  <c r="L31" s="1"/>
  <c r="I31"/>
  <c r="E31"/>
  <c r="K30"/>
  <c r="J30"/>
  <c r="L30" s="1"/>
  <c r="I30"/>
  <c r="E30"/>
  <c r="K29"/>
  <c r="J29"/>
  <c r="L29" s="1"/>
  <c r="I29"/>
  <c r="E29"/>
  <c r="K28"/>
  <c r="J28"/>
  <c r="L28" s="1"/>
  <c r="I28"/>
  <c r="E28"/>
  <c r="K27"/>
  <c r="J27"/>
  <c r="L27" s="1"/>
  <c r="I27"/>
  <c r="E27"/>
  <c r="J26"/>
  <c r="E26"/>
  <c r="L25"/>
  <c r="K25"/>
  <c r="J25"/>
  <c r="I25"/>
  <c r="E25"/>
  <c r="K24"/>
  <c r="J24"/>
  <c r="L24" s="1"/>
  <c r="I24"/>
  <c r="E24"/>
  <c r="K23"/>
  <c r="J23"/>
  <c r="L23" s="1"/>
  <c r="I23"/>
  <c r="E23"/>
  <c r="K22"/>
  <c r="J22"/>
  <c r="L22" s="1"/>
  <c r="I22"/>
  <c r="E22"/>
  <c r="L21"/>
  <c r="K21"/>
  <c r="J21"/>
  <c r="I21"/>
  <c r="E21"/>
  <c r="K20"/>
  <c r="J20"/>
  <c r="L20" s="1"/>
  <c r="I20"/>
  <c r="E20"/>
  <c r="K19"/>
  <c r="J19"/>
  <c r="L19" s="1"/>
  <c r="I19"/>
  <c r="E19"/>
  <c r="K18"/>
  <c r="J18"/>
  <c r="L18" s="1"/>
  <c r="I18"/>
  <c r="E18"/>
  <c r="K17"/>
  <c r="J17"/>
  <c r="L17" s="1"/>
  <c r="I17"/>
  <c r="E17"/>
  <c r="K16"/>
  <c r="J16"/>
  <c r="L16" s="1"/>
  <c r="I16"/>
  <c r="E16"/>
  <c r="K15"/>
  <c r="J15"/>
  <c r="L15" s="1"/>
  <c r="I15"/>
  <c r="E15"/>
  <c r="K14"/>
  <c r="J14"/>
  <c r="L14" s="1"/>
  <c r="I14"/>
  <c r="E14"/>
  <c r="K13"/>
  <c r="J13"/>
  <c r="L13" s="1"/>
  <c r="I13"/>
  <c r="E13"/>
  <c r="K12"/>
  <c r="J12"/>
  <c r="L12" s="1"/>
  <c r="I12"/>
  <c r="E12"/>
  <c r="K11"/>
  <c r="K10" s="1"/>
  <c r="J11"/>
  <c r="L11" s="1"/>
  <c r="H11"/>
  <c r="G11"/>
  <c r="I11" s="1"/>
  <c r="F11"/>
  <c r="D11"/>
  <c r="C11"/>
  <c r="E11" s="1"/>
  <c r="J10"/>
  <c r="H10"/>
  <c r="H65" s="1"/>
  <c r="F10"/>
  <c r="F65" s="1"/>
  <c r="D10"/>
  <c r="D65" s="1"/>
  <c r="P90" i="1"/>
  <c r="O90"/>
  <c r="Q90" s="1"/>
  <c r="Q89"/>
  <c r="P89"/>
  <c r="O89"/>
  <c r="N89"/>
  <c r="J89"/>
  <c r="N88"/>
  <c r="M88"/>
  <c r="L88"/>
  <c r="K88"/>
  <c r="O88" s="1"/>
  <c r="J88"/>
  <c r="I88"/>
  <c r="P88" s="1"/>
  <c r="H88"/>
  <c r="Q87"/>
  <c r="P87"/>
  <c r="O87"/>
  <c r="J87"/>
  <c r="Q86"/>
  <c r="P86"/>
  <c r="O86"/>
  <c r="N86"/>
  <c r="J86"/>
  <c r="N85"/>
  <c r="I85"/>
  <c r="P85" s="1"/>
  <c r="H85"/>
  <c r="O85" s="1"/>
  <c r="Q84"/>
  <c r="P84"/>
  <c r="O84"/>
  <c r="N84"/>
  <c r="J84"/>
  <c r="N83"/>
  <c r="M83"/>
  <c r="L83"/>
  <c r="K83"/>
  <c r="O83" s="1"/>
  <c r="J83"/>
  <c r="I83"/>
  <c r="P83" s="1"/>
  <c r="H83"/>
  <c r="P82"/>
  <c r="Q82" s="1"/>
  <c r="O82"/>
  <c r="N82"/>
  <c r="J82"/>
  <c r="N81"/>
  <c r="M81"/>
  <c r="M80" s="1"/>
  <c r="M79" s="1"/>
  <c r="L81"/>
  <c r="L80" s="1"/>
  <c r="L79" s="1"/>
  <c r="K81"/>
  <c r="I81"/>
  <c r="J81" s="1"/>
  <c r="H81"/>
  <c r="O81" s="1"/>
  <c r="K80"/>
  <c r="K79"/>
  <c r="P77"/>
  <c r="O77"/>
  <c r="Q77" s="1"/>
  <c r="N77"/>
  <c r="J77"/>
  <c r="P76"/>
  <c r="M76"/>
  <c r="M75" s="1"/>
  <c r="M74" s="1"/>
  <c r="L76"/>
  <c r="N76" s="1"/>
  <c r="K76"/>
  <c r="I76"/>
  <c r="I75" s="1"/>
  <c r="H76"/>
  <c r="J76" s="1"/>
  <c r="K75"/>
  <c r="K74" s="1"/>
  <c r="J74"/>
  <c r="Q73"/>
  <c r="P73"/>
  <c r="O73"/>
  <c r="N73"/>
  <c r="J73"/>
  <c r="P72"/>
  <c r="O72"/>
  <c r="Q72" s="1"/>
  <c r="N72"/>
  <c r="J72"/>
  <c r="P71"/>
  <c r="O71"/>
  <c r="Q71" s="1"/>
  <c r="M71"/>
  <c r="L71"/>
  <c r="N71" s="1"/>
  <c r="K71"/>
  <c r="J71"/>
  <c r="N70"/>
  <c r="I70"/>
  <c r="P70" s="1"/>
  <c r="H70"/>
  <c r="J70" s="1"/>
  <c r="P69"/>
  <c r="O69"/>
  <c r="Q69" s="1"/>
  <c r="N69"/>
  <c r="J69"/>
  <c r="P68"/>
  <c r="O68"/>
  <c r="Q68" s="1"/>
  <c r="M68"/>
  <c r="L68"/>
  <c r="N68" s="1"/>
  <c r="K68"/>
  <c r="J68"/>
  <c r="P67"/>
  <c r="M67"/>
  <c r="L67"/>
  <c r="N67" s="1"/>
  <c r="K67"/>
  <c r="J67"/>
  <c r="P65"/>
  <c r="O65"/>
  <c r="Q65" s="1"/>
  <c r="N65"/>
  <c r="J65"/>
  <c r="P64"/>
  <c r="N64"/>
  <c r="M64"/>
  <c r="J64"/>
  <c r="I64"/>
  <c r="H64"/>
  <c r="O64" s="1"/>
  <c r="Q64" s="1"/>
  <c r="N63"/>
  <c r="M63"/>
  <c r="P63" s="1"/>
  <c r="J63"/>
  <c r="I63"/>
  <c r="H63"/>
  <c r="O63" s="1"/>
  <c r="Q63" s="1"/>
  <c r="P62"/>
  <c r="Q62" s="1"/>
  <c r="O62"/>
  <c r="N62"/>
  <c r="J62"/>
  <c r="O61"/>
  <c r="N61"/>
  <c r="M61"/>
  <c r="L61"/>
  <c r="K61"/>
  <c r="I61"/>
  <c r="J61" s="1"/>
  <c r="H61"/>
  <c r="P58"/>
  <c r="O58"/>
  <c r="Q58" s="1"/>
  <c r="N58"/>
  <c r="J58"/>
  <c r="N56"/>
  <c r="I56"/>
  <c r="J56" s="1"/>
  <c r="H56"/>
  <c r="O56" s="1"/>
  <c r="M55"/>
  <c r="L55"/>
  <c r="N55" s="1"/>
  <c r="K55"/>
  <c r="I55"/>
  <c r="P55" s="1"/>
  <c r="H55"/>
  <c r="J55" s="1"/>
  <c r="P54"/>
  <c r="O54"/>
  <c r="Q54" s="1"/>
  <c r="N54"/>
  <c r="J54"/>
  <c r="P53"/>
  <c r="O53"/>
  <c r="Q53" s="1"/>
  <c r="N53"/>
  <c r="J53"/>
  <c r="P52"/>
  <c r="O52"/>
  <c r="Q52" s="1"/>
  <c r="N52"/>
  <c r="J52"/>
  <c r="N51"/>
  <c r="I51"/>
  <c r="J51" s="1"/>
  <c r="H51"/>
  <c r="O51" s="1"/>
  <c r="M50"/>
  <c r="L50"/>
  <c r="N50" s="1"/>
  <c r="K50"/>
  <c r="I50"/>
  <c r="P50" s="1"/>
  <c r="H50"/>
  <c r="J50" s="1"/>
  <c r="M49"/>
  <c r="N49" s="1"/>
  <c r="L49"/>
  <c r="K49"/>
  <c r="K78" s="1"/>
  <c r="K91" s="1"/>
  <c r="I49"/>
  <c r="J49" s="1"/>
  <c r="H49"/>
  <c r="O49" s="1"/>
  <c r="Q48"/>
  <c r="P48"/>
  <c r="N48"/>
  <c r="J48"/>
  <c r="P47"/>
  <c r="O47"/>
  <c r="Q47" s="1"/>
  <c r="N47"/>
  <c r="J47"/>
  <c r="M46"/>
  <c r="P46" s="1"/>
  <c r="P45" s="1"/>
  <c r="L46"/>
  <c r="N46" s="1"/>
  <c r="K46"/>
  <c r="J46"/>
  <c r="M45"/>
  <c r="L45"/>
  <c r="N45" s="1"/>
  <c r="K45"/>
  <c r="J45"/>
  <c r="P44"/>
  <c r="O44"/>
  <c r="Q44" s="1"/>
  <c r="N44"/>
  <c r="J44"/>
  <c r="P43"/>
  <c r="O43"/>
  <c r="Q43" s="1"/>
  <c r="N43"/>
  <c r="J43"/>
  <c r="Q42"/>
  <c r="P42"/>
  <c r="O42"/>
  <c r="N42"/>
  <c r="J42"/>
  <c r="N41"/>
  <c r="I41"/>
  <c r="P41" s="1"/>
  <c r="H41"/>
  <c r="J41" s="1"/>
  <c r="P40"/>
  <c r="O40"/>
  <c r="Q40" s="1"/>
  <c r="N40"/>
  <c r="M39"/>
  <c r="L39"/>
  <c r="N39" s="1"/>
  <c r="K39"/>
  <c r="I39"/>
  <c r="P39" s="1"/>
  <c r="H39"/>
  <c r="O39" s="1"/>
  <c r="Q39" s="1"/>
  <c r="M38"/>
  <c r="P38" s="1"/>
  <c r="L38"/>
  <c r="N38" s="1"/>
  <c r="J38"/>
  <c r="P37"/>
  <c r="O37"/>
  <c r="Q37" s="1"/>
  <c r="N37"/>
  <c r="J37"/>
  <c r="P36"/>
  <c r="O36"/>
  <c r="Q36" s="1"/>
  <c r="N36"/>
  <c r="J36"/>
  <c r="P35"/>
  <c r="O35"/>
  <c r="Q35" s="1"/>
  <c r="N35"/>
  <c r="J35"/>
  <c r="M34"/>
  <c r="P34" s="1"/>
  <c r="L34"/>
  <c r="N34" s="1"/>
  <c r="J34"/>
  <c r="P33"/>
  <c r="O33"/>
  <c r="Q33" s="1"/>
  <c r="N33"/>
  <c r="J33"/>
  <c r="P32"/>
  <c r="O32"/>
  <c r="Q32" s="1"/>
  <c r="N32"/>
  <c r="J32"/>
  <c r="N30"/>
  <c r="I30"/>
  <c r="P30" s="1"/>
  <c r="H30"/>
  <c r="O30" s="1"/>
  <c r="Q30" s="1"/>
  <c r="N29"/>
  <c r="I29"/>
  <c r="P29" s="1"/>
  <c r="H29"/>
  <c r="O29" s="1"/>
  <c r="P28"/>
  <c r="O28"/>
  <c r="Q28" s="1"/>
  <c r="N28"/>
  <c r="J28"/>
  <c r="P27"/>
  <c r="O27"/>
  <c r="Q27" s="1"/>
  <c r="N27"/>
  <c r="J27"/>
  <c r="N26"/>
  <c r="I26"/>
  <c r="P26" s="1"/>
  <c r="H26"/>
  <c r="O26" s="1"/>
  <c r="Q26" s="1"/>
  <c r="P25"/>
  <c r="O25"/>
  <c r="Q25" s="1"/>
  <c r="N25"/>
  <c r="J25"/>
  <c r="N24"/>
  <c r="I24"/>
  <c r="P24" s="1"/>
  <c r="H24"/>
  <c r="O24" s="1"/>
  <c r="N23"/>
  <c r="I23"/>
  <c r="P23" s="1"/>
  <c r="H23"/>
  <c r="O23" s="1"/>
  <c r="Q23" s="1"/>
  <c r="P22"/>
  <c r="O22"/>
  <c r="Q22" s="1"/>
  <c r="N22"/>
  <c r="O21"/>
  <c r="Q21" s="1"/>
  <c r="N21"/>
  <c r="I21"/>
  <c r="P21" s="1"/>
  <c r="P20"/>
  <c r="M20"/>
  <c r="L20"/>
  <c r="N20" s="1"/>
  <c r="J20"/>
  <c r="P19"/>
  <c r="O19"/>
  <c r="Q19" s="1"/>
  <c r="N19"/>
  <c r="J19"/>
  <c r="N18"/>
  <c r="I18"/>
  <c r="P18" s="1"/>
  <c r="H18"/>
  <c r="O18" s="1"/>
  <c r="N17"/>
  <c r="H17"/>
  <c r="O17" s="1"/>
  <c r="Q16"/>
  <c r="P16"/>
  <c r="O16"/>
  <c r="N16"/>
  <c r="J16"/>
  <c r="P15"/>
  <c r="O15"/>
  <c r="Q15" s="1"/>
  <c r="N15"/>
  <c r="J15"/>
  <c r="P14"/>
  <c r="O14"/>
  <c r="Q14" s="1"/>
  <c r="N14"/>
  <c r="J14"/>
  <c r="M13"/>
  <c r="P13" s="1"/>
  <c r="L13"/>
  <c r="L12" s="1"/>
  <c r="I13"/>
  <c r="J13" s="1"/>
  <c r="J12" s="1"/>
  <c r="H13"/>
  <c r="O13" s="1"/>
  <c r="Q13" s="1"/>
  <c r="M12"/>
  <c r="M11" s="1"/>
  <c r="I12"/>
  <c r="P12" s="1"/>
  <c r="H12"/>
  <c r="O12" s="1"/>
  <c r="Q12" s="1"/>
  <c r="K11"/>
  <c r="K65" i="2" l="1"/>
  <c r="L10"/>
  <c r="J61"/>
  <c r="L61" s="1"/>
  <c r="C60"/>
  <c r="G60"/>
  <c r="I60" s="1"/>
  <c r="C10"/>
  <c r="G10"/>
  <c r="N12" i="1"/>
  <c r="L11"/>
  <c r="N11" s="1"/>
  <c r="Q29"/>
  <c r="Q85"/>
  <c r="I74"/>
  <c r="P74" s="1"/>
  <c r="P75"/>
  <c r="L78"/>
  <c r="L91" s="1"/>
  <c r="Q83"/>
  <c r="Q88"/>
  <c r="Q18"/>
  <c r="Q24"/>
  <c r="H11"/>
  <c r="O11" s="1"/>
  <c r="N13"/>
  <c r="I17"/>
  <c r="J18"/>
  <c r="J23"/>
  <c r="J29"/>
  <c r="O38"/>
  <c r="Q38" s="1"/>
  <c r="O41"/>
  <c r="Q41" s="1"/>
  <c r="O50"/>
  <c r="Q50" s="1"/>
  <c r="P51"/>
  <c r="Q51" s="1"/>
  <c r="O55"/>
  <c r="Q55" s="1"/>
  <c r="P56"/>
  <c r="Q56" s="1"/>
  <c r="O67"/>
  <c r="Q67" s="1"/>
  <c r="O70"/>
  <c r="Q70" s="1"/>
  <c r="M78"/>
  <c r="J24"/>
  <c r="J26"/>
  <c r="J30"/>
  <c r="O46"/>
  <c r="P49"/>
  <c r="Q49" s="1"/>
  <c r="P61"/>
  <c r="Q61" s="1"/>
  <c r="O76"/>
  <c r="Q76" s="1"/>
  <c r="I80"/>
  <c r="P81"/>
  <c r="Q81" s="1"/>
  <c r="J85"/>
  <c r="O20"/>
  <c r="Q20" s="1"/>
  <c r="O34"/>
  <c r="Q34" s="1"/>
  <c r="H75"/>
  <c r="L75"/>
  <c r="H80"/>
  <c r="I11"/>
  <c r="C65" i="2" l="1"/>
  <c r="E10"/>
  <c r="G65"/>
  <c r="I65" s="1"/>
  <c r="I10"/>
  <c r="J60"/>
  <c r="L60" s="1"/>
  <c r="E60"/>
  <c r="O75" i="1"/>
  <c r="Q75" s="1"/>
  <c r="J75"/>
  <c r="J11"/>
  <c r="P11"/>
  <c r="Q11" s="1"/>
  <c r="N75"/>
  <c r="L74"/>
  <c r="J17"/>
  <c r="P17"/>
  <c r="Q17" s="1"/>
  <c r="I78"/>
  <c r="P80"/>
  <c r="I79"/>
  <c r="P79" s="1"/>
  <c r="H79"/>
  <c r="O80"/>
  <c r="Q80" s="1"/>
  <c r="J80"/>
  <c r="Q46"/>
  <c r="O45"/>
  <c r="Q45" s="1"/>
  <c r="N78"/>
  <c r="M91"/>
  <c r="N91" s="1"/>
  <c r="H78"/>
  <c r="E65" i="2" l="1"/>
  <c r="J65"/>
  <c r="L65" s="1"/>
  <c r="J78" i="1"/>
  <c r="O78"/>
  <c r="H91"/>
  <c r="O79"/>
  <c r="Q79" s="1"/>
  <c r="J79"/>
  <c r="P78"/>
  <c r="I91"/>
  <c r="P91" s="1"/>
  <c r="N74"/>
  <c r="O74"/>
  <c r="Q74" s="1"/>
  <c r="O91" l="1"/>
  <c r="Q91" s="1"/>
  <c r="Q78"/>
  <c r="J91"/>
</calcChain>
</file>

<file path=xl/sharedStrings.xml><?xml version="1.0" encoding="utf-8"?>
<sst xmlns="http://schemas.openxmlformats.org/spreadsheetml/2006/main" count="222" uniqueCount="190">
  <si>
    <t>Виконання доходів сільського бюджету</t>
  </si>
  <si>
    <t>за І півріччя 2022 року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</si>
  <si>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</si>
  <si>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</si>
  <si>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</si>
  <si>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</si>
  <si>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</si>
  <si>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Всього по обох фондах</t>
  </si>
  <si>
    <t xml:space="preserve">Уточнений план на 2022 рік </t>
  </si>
  <si>
    <t>Виконання на звітну дату</t>
  </si>
  <si>
    <t>% виконання до уточненого плану на рік</t>
  </si>
  <si>
    <t>Уточнений план на 2022 рік 
(кошторис - власні надходження)</t>
  </si>
  <si>
    <t>Уточнений план на 2022 рік (спецфонд кошторисні призначення)</t>
  </si>
  <si>
    <t>% виконання  до уточненого плану на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</si>
  <si>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</si>
  <si>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</si>
  <si>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</si>
  <si>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</si>
  <si>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</si>
  <si>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</si>
  <si>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</si>
  <si>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</si>
  <si>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 xml:space="preserve">Рентна плата за спеціальне використання лісових ресурсів  в частині деревини, заготовленої в порядку рубок головного користування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</si>
  <si>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</si>
  <si>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Плата за користування надрами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</si>
  <si>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</si>
  <si>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</si>
  <si>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</si>
  <si>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</si>
  <si>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</si>
  <si>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</si>
  <si>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</si>
  <si>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</si>
  <si>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</si>
  <si>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</si>
  <si>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</si>
  <si>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</si>
  <si>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</si>
  <si>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</si>
  <si>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</si>
  <si>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</si>
  <si>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фізичними особами </t>
  </si>
  <si>
    <t>Єдиний податок</t>
  </si>
  <si>
    <t>Єдиний податок з юридичних осіб 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</si>
  <si>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</si>
  <si>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</si>
  <si>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</si>
  <si>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</si>
  <si>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</si>
  <si>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</si>
  <si>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</si>
  <si>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</si>
  <si>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</si>
  <si>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</si>
  <si>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</si>
  <si>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</si>
  <si>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</si>
  <si>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</si>
  <si>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</si>
  <si>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</si>
  <si>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мито,що сплачується за місцем розгляду</t>
  </si>
  <si>
    <r>
      <t>Інші неподаткові надходження</t>
    </r>
    <r>
      <rPr>
        <sz val="10"/>
        <rFont val="Times New Roman"/>
        <family val="1"/>
        <charset val="204"/>
      </rPr>
      <t> </t>
    </r>
  </si>
  <si>
    <t>Інші надходження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</si>
  <si>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</si>
  <si>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</si>
  <si>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</si>
  <si>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</si>
  <si>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</si>
  <si>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Благодійні внески, гранти та дарунки отримані від інших установ організацій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</si>
  <si>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</si>
  <si>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</si>
  <si>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</si>
  <si>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</si>
  <si>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</si>
  <si>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</si>
  <si>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</si>
  <si>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</si>
  <si>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</si>
  <si>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</si>
  <si>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</si>
  <si>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</si>
  <si>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</si>
  <si>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</si>
  <si>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</si>
  <si>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</si>
  <si>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</si>
  <si>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</si>
  <si>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:</t>
  </si>
  <si>
    <t xml:space="preserve">Додаток № 2
до  рішення виконавчого комітету   </t>
  </si>
  <si>
    <t>від 21 липня  2022 року № 35</t>
  </si>
  <si>
    <t xml:space="preserve">Виконання видатків сільського бюджету </t>
  </si>
  <si>
    <t>Код ВКВ/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</si>
  <si>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</si>
  <si>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Спеціальний  фонд</t>
  </si>
  <si>
    <t>% виконання звітної дати до уточненого плану на рік</t>
  </si>
  <si>
    <t>Уточнений план на 2022 рік
(розпис)</t>
  </si>
  <si>
    <t>% виконання до уточненого плану на рік та кошторисних призначень на рік (власні надходження)</t>
  </si>
  <si>
    <t>0100000</t>
  </si>
  <si>
    <r>
      <t>Білківська</t>
    </r>
    <r>
      <rPr>
        <b/>
        <sz val="10"/>
        <color indexed="8"/>
        <rFont val="Times New Roman"/>
        <family val="1"/>
        <charset val="204"/>
      </rPr>
      <t xml:space="preserve"> сільська рада (головний розпорядник)</t>
    </r>
  </si>
  <si>
    <t>0110000</t>
  </si>
  <si>
    <t>Білківська сільська рада(відповідльний виконавець)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</si>
  <si>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</si>
  <si>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</si>
  <si>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</si>
  <si>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Надання дошкільної освіти</t>
  </si>
  <si>
    <t>0111021</t>
  </si>
  <si>
    <t>Надання загальної середньої освіти закладами загальної середньої освіти</t>
  </si>
  <si>
    <t>0111031</t>
  </si>
  <si>
    <t>0111061</t>
  </si>
  <si>
    <t>0111080</t>
  </si>
  <si>
    <t>Надання спеціалізованої освіти мистецькими школами</t>
  </si>
  <si>
    <t>0111142</t>
  </si>
  <si>
    <t>Інші програми та заходи у сфері освіти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</si>
  <si>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</si>
  <si>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</si>
  <si>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</si>
  <si>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</si>
  <si>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</si>
  <si>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</si>
  <si>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</si>
  <si>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Інші програми та заходи у сфері охорони здоров`я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</si>
  <si>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</si>
  <si>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</si>
  <si>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</si>
  <si>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</si>
  <si>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</si>
  <si>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Організація та проведення громадських робіт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</si>
  <si>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</si>
  <si>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</si>
  <si>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</si>
  <si>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</si>
  <si>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</si>
  <si>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</si>
  <si>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0114081</t>
  </si>
  <si>
    <t>Забезпечення діяльності інших закладів в галузі культури і мистецтва</t>
  </si>
  <si>
    <t>0114082</t>
  </si>
  <si>
    <t>Інші заходи в галузі культури і мистецтва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</si>
  <si>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</si>
  <si>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</si>
  <si>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</si>
  <si>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</si>
  <si>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0117321</t>
  </si>
  <si>
    <t>Будівництво освітніх установ та закладів</t>
  </si>
  <si>
    <t>0117325</t>
  </si>
  <si>
    <t>Будівництво споруд, установ та закладів фізичної культури і спорту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</si>
  <si>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</si>
  <si>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</si>
  <si>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</si>
  <si>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</si>
  <si>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</si>
  <si>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</si>
  <si>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</si>
  <si>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</si>
  <si>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</si>
  <si>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</si>
  <si>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0118240</t>
  </si>
  <si>
    <t>0118313</t>
  </si>
  <si>
    <t>Ліквідація іншого забруднення навколишнього природного середовища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</si>
  <si>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</si>
  <si>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</si>
  <si>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Відділ освіти, охорони здоров"я, культури, молоді та спорту Білківської сільської ради (головний розпорядник)</t>
  </si>
  <si>
    <t>Відділ освіти, охорони здоров"я, культури, молоді та спорту Білківської сільської ради (відповідальний  виконавець)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</si>
  <si>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</si>
  <si>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</si>
  <si>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</si>
  <si>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</si>
  <si>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</si>
  <si>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0611061</t>
  </si>
  <si>
    <t>0611080</t>
  </si>
  <si>
    <t>0611142</t>
  </si>
  <si>
    <t>0611200</t>
  </si>
  <si>
    <t>0611210</t>
  </si>
  <si>
    <t>0612111</t>
  </si>
  <si>
    <t>0612152</t>
  </si>
  <si>
    <t>0613230</t>
  </si>
  <si>
    <t>4030</t>
  </si>
  <si>
    <t>4060</t>
  </si>
  <si>
    <t>5062</t>
  </si>
  <si>
    <t>3700000</t>
  </si>
  <si>
    <t>Фінансовий відділ (головний розпорядник)</t>
  </si>
  <si>
    <t>3710000</t>
  </si>
  <si>
    <t>Фінансовий відділ (відповідльний виконавець)</t>
  </si>
  <si>
    <t>3710160</t>
  </si>
  <si>
    <t>3718710</t>
  </si>
  <si>
    <t>Резервний фонд місцевого бюджету</t>
  </si>
  <si>
    <t>3719770</t>
  </si>
  <si>
    <t>Інші субвенціі</t>
  </si>
  <si>
    <t>Всього видатків:</t>
  </si>
  <si>
    <t>Керуюча справами (секретар) виконавчого комітету</t>
  </si>
  <si>
    <t>Оксана КОМАР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</si>
</sst>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2" fillId="0" borderId="0" xfId="1" applyFont="1" applyBorder="1" applyAlignment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4" fillId="0" borderId="0" xfId="2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5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6" applyFont="1" applyBorder="1" applyAlignment="1">
      <alignment horizontal="left" vertical="center" wrapText="1"/>
    </xf>
    <xf numFmtId="0" fontId="10" fillId="0" borderId="1" xfId="6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3" fillId="0" borderId="0" xfId="7" applyNumberFormat="1" applyFill="1" applyBorder="1" applyAlignment="1" applyProtection="1">
      <alignment horizontal="center"/>
    </xf>
    <xf numFmtId="0" fontId="3" fillId="0" borderId="0" xfId="7" applyNumberFormat="1" applyFill="1" applyBorder="1" applyAlignment="1" applyProtection="1">
      <alignment wrapText="1"/>
    </xf>
    <xf numFmtId="0" fontId="3" fillId="0" borderId="0" xfId="7" applyNumberFormat="1" applyFill="1" applyBorder="1" applyAlignment="1" applyProtection="1"/>
    <xf numFmtId="0" fontId="12" fillId="0" borderId="0" xfId="8" applyNumberFormat="1" applyFont="1" applyFill="1" applyAlignment="1" applyProtection="1">
      <alignment horizontal="left" vertical="center" wrapText="1"/>
    </xf>
    <xf numFmtId="0" fontId="12" fillId="0" borderId="0" xfId="9" applyFont="1" applyFill="1" applyAlignment="1">
      <alignment horizontal="left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64" fontId="5" fillId="0" borderId="1" xfId="4" applyNumberFormat="1" applyFont="1" applyBorder="1" applyAlignment="1" applyProtection="1">
      <alignment horizontal="center" vertical="center" wrapText="1"/>
    </xf>
    <xf numFmtId="49" fontId="9" fillId="2" borderId="1" xfId="7" applyNumberFormat="1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left" vertical="center" wrapText="1"/>
    </xf>
    <xf numFmtId="4" fontId="9" fillId="2" borderId="1" xfId="7" applyNumberFormat="1" applyFont="1" applyFill="1" applyBorder="1" applyAlignment="1">
      <alignment horizontal="right" vertical="center"/>
    </xf>
    <xf numFmtId="4" fontId="4" fillId="2" borderId="1" xfId="7" applyNumberFormat="1" applyFont="1" applyFill="1" applyBorder="1" applyAlignment="1">
      <alignment horizontal="right" vertical="center"/>
    </xf>
    <xf numFmtId="4" fontId="4" fillId="2" borderId="1" xfId="7" applyNumberFormat="1" applyFont="1" applyFill="1" applyBorder="1" applyAlignment="1" applyProtection="1">
      <alignment vertical="center"/>
    </xf>
    <xf numFmtId="49" fontId="4" fillId="0" borderId="1" xfId="7" applyNumberFormat="1" applyFont="1" applyBorder="1" applyAlignment="1">
      <alignment horizontal="center" vertical="center"/>
    </xf>
    <xf numFmtId="0" fontId="4" fillId="0" borderId="1" xfId="7" applyFont="1" applyBorder="1" applyAlignment="1">
      <alignment vertical="center" wrapText="1"/>
    </xf>
    <xf numFmtId="4" fontId="4" fillId="0" borderId="1" xfId="7" applyNumberFormat="1" applyFont="1" applyBorder="1" applyAlignment="1">
      <alignment vertical="center" wrapText="1"/>
    </xf>
    <xf numFmtId="4" fontId="4" fillId="0" borderId="1" xfId="7" applyNumberFormat="1" applyFont="1" applyBorder="1" applyAlignment="1">
      <alignment horizontal="right" vertical="center"/>
    </xf>
    <xf numFmtId="4" fontId="4" fillId="0" borderId="1" xfId="7" applyNumberFormat="1" applyFont="1" applyFill="1" applyBorder="1" applyAlignment="1" applyProtection="1">
      <alignment vertical="center"/>
    </xf>
    <xf numFmtId="4" fontId="4" fillId="3" borderId="2" xfId="0" applyNumberFormat="1" applyFont="1" applyFill="1" applyBorder="1" applyAlignment="1">
      <alignment horizontal="right" vertical="center" wrapText="1"/>
    </xf>
    <xf numFmtId="0" fontId="14" fillId="0" borderId="0" xfId="7" applyNumberFormat="1" applyFont="1" applyFill="1" applyBorder="1" applyAlignment="1" applyProtection="1"/>
    <xf numFmtId="0" fontId="4" fillId="4" borderId="1" xfId="7" applyFont="1" applyFill="1" applyBorder="1" applyAlignment="1">
      <alignment vertical="center" wrapText="1"/>
    </xf>
    <xf numFmtId="49" fontId="4" fillId="5" borderId="1" xfId="7" applyNumberFormat="1" applyFont="1" applyFill="1" applyBorder="1" applyAlignment="1">
      <alignment horizontal="center" vertical="center"/>
    </xf>
    <xf numFmtId="0" fontId="9" fillId="5" borderId="1" xfId="7" applyFont="1" applyFill="1" applyBorder="1" applyAlignment="1">
      <alignment vertical="center" wrapText="1"/>
    </xf>
    <xf numFmtId="4" fontId="4" fillId="6" borderId="1" xfId="7" applyNumberFormat="1" applyFont="1" applyFill="1" applyBorder="1" applyAlignment="1">
      <alignment horizontal="right" vertical="center"/>
    </xf>
    <xf numFmtId="4" fontId="4" fillId="5" borderId="1" xfId="7" applyNumberFormat="1" applyFont="1" applyFill="1" applyBorder="1" applyAlignment="1">
      <alignment horizontal="right" vertical="center"/>
    </xf>
    <xf numFmtId="4" fontId="4" fillId="5" borderId="1" xfId="7" applyNumberFormat="1" applyFont="1" applyFill="1" applyBorder="1" applyAlignment="1" applyProtection="1">
      <alignment vertical="center"/>
    </xf>
    <xf numFmtId="4" fontId="9" fillId="2" borderId="1" xfId="7" applyNumberFormat="1" applyFont="1" applyFill="1" applyBorder="1" applyAlignment="1" applyProtection="1">
      <alignment vertical="center"/>
    </xf>
    <xf numFmtId="4" fontId="4" fillId="3" borderId="0" xfId="0" applyNumberFormat="1" applyFont="1" applyFill="1" applyBorder="1" applyAlignment="1">
      <alignment horizontal="right" vertical="center" wrapText="1"/>
    </xf>
    <xf numFmtId="49" fontId="9" fillId="2" borderId="1" xfId="7" applyNumberFormat="1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>
      <alignment vertical="center" wrapText="1"/>
    </xf>
    <xf numFmtId="4" fontId="3" fillId="0" borderId="0" xfId="7" applyNumberFormat="1" applyFill="1" applyBorder="1" applyAlignment="1" applyProtection="1"/>
    <xf numFmtId="0" fontId="2" fillId="0" borderId="0" xfId="9" applyFont="1" applyAlignment="1">
      <alignment vertical="center"/>
    </xf>
    <xf numFmtId="0" fontId="15" fillId="0" borderId="0" xfId="9" applyFont="1" applyFill="1"/>
    <xf numFmtId="0" fontId="2" fillId="0" borderId="0" xfId="10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/>
  </cellXfs>
  <cellStyles count="11">
    <cellStyle name="Звичайний 2" xfId="6"/>
    <cellStyle name="Обычный" xfId="0" builtinId="0"/>
    <cellStyle name="Обычный 2" xfId="5"/>
    <cellStyle name="Обычный 8" xfId="10"/>
    <cellStyle name="Обычный__tmp_73606750015329." xfId="3"/>
    <cellStyle name="Обычный__tmp_73644435022141." xfId="2"/>
    <cellStyle name="Обычный_ZV1PIV98" xfId="4"/>
    <cellStyle name="Обычный_видатки" xfId="7"/>
    <cellStyle name="Обычный_Додатки 3,5,6 на 2021 рік для ОТГ" xfId="8"/>
    <cellStyle name="Обычный_додатки до рішення нова редакція" xfId="9"/>
    <cellStyle name="Стиль 1" xfId="1"/>
  </cellStyles>
  <dxfs count="4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Q91"/>
  <sheetViews>
    <sheetView workbookViewId="0">
      <selection activeCell="H85" sqref="H85:I85"/>
    </sheetView>
  </sheetViews>
  <sheetFormatPr defaultRowHeight="15"/>
  <cols>
    <col min="4" max="4" width="3" customWidth="1"/>
    <col min="5" max="5" width="9.140625" hidden="1" customWidth="1"/>
    <col min="7" max="7" width="15.28515625" customWidth="1"/>
    <col min="8" max="8" width="14.7109375" customWidth="1"/>
    <col min="9" max="9" width="16.7109375" customWidth="1"/>
    <col min="11" max="11" width="19.7109375" customWidth="1"/>
    <col min="12" max="12" width="21.85546875" customWidth="1"/>
    <col min="13" max="13" width="18.5703125" customWidth="1"/>
    <col min="14" max="14" width="19.140625" customWidth="1"/>
    <col min="15" max="15" width="26" customWidth="1"/>
    <col min="16" max="16" width="40.140625" customWidth="1"/>
    <col min="17" max="17" width="80.140625" customWidth="1"/>
  </cols>
  <sheetData>
    <row r="5" spans="6:17" ht="15.75">
      <c r="F5" s="1" t="s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5.75">
      <c r="F6" s="1" t="s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6:17"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4" t="s">
        <v>2</v>
      </c>
    </row>
    <row r="8" spans="6:17">
      <c r="F8" s="5" t="s">
        <v>3</v>
      </c>
      <c r="G8" s="6" t="s">
        <v>4</v>
      </c>
      <c r="H8" s="7" t="s">
        <v>5</v>
      </c>
      <c r="I8" s="7"/>
      <c r="J8" s="7"/>
      <c r="K8" s="7" t="s">
        <v>6</v>
      </c>
      <c r="L8" s="7"/>
      <c r="M8" s="7"/>
      <c r="N8" s="7"/>
      <c r="O8" s="7" t="s">
        <v>7</v>
      </c>
      <c r="P8" s="7"/>
      <c r="Q8" s="7"/>
    </row>
    <row r="9" spans="6:17">
      <c r="F9" s="5"/>
      <c r="G9" s="6"/>
      <c r="H9" s="8" t="s">
        <v>8</v>
      </c>
      <c r="I9" s="8" t="s">
        <v>9</v>
      </c>
      <c r="J9" s="8" t="s">
        <v>10</v>
      </c>
      <c r="K9" s="8" t="s">
        <v>8</v>
      </c>
      <c r="L9" s="8" t="s">
        <v>11</v>
      </c>
      <c r="M9" s="8" t="s">
        <v>9</v>
      </c>
      <c r="N9" s="8" t="s">
        <v>10</v>
      </c>
      <c r="O9" s="8" t="s">
        <v>12</v>
      </c>
      <c r="P9" s="8" t="s">
        <v>9</v>
      </c>
      <c r="Q9" s="8" t="s">
        <v>13</v>
      </c>
    </row>
    <row r="10" spans="6:17">
      <c r="F10" s="5"/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6:17" ht="51">
      <c r="F11" s="9">
        <v>10000000</v>
      </c>
      <c r="G11" s="10" t="s">
        <v>14</v>
      </c>
      <c r="H11" s="11">
        <f>H12+H17+H23+H29+H45</f>
        <v>34028100</v>
      </c>
      <c r="I11" s="11">
        <f>I12+I17+I23+I29+I45</f>
        <v>17357383.050000001</v>
      </c>
      <c r="J11" s="11">
        <f>I11/H11*100</f>
        <v>51.008969204863043</v>
      </c>
      <c r="K11" s="11">
        <f>K12+K17+K23+K29+K45</f>
        <v>5200</v>
      </c>
      <c r="L11" s="11">
        <f>L12+L17+L23+L29+L45</f>
        <v>5200</v>
      </c>
      <c r="M11" s="11">
        <f>M12+M17+M23+M29+M45</f>
        <v>3619.76</v>
      </c>
      <c r="N11" s="12">
        <f>IF(L11=0,0,M11/L11*100)</f>
        <v>69.610769230769236</v>
      </c>
      <c r="O11" s="13">
        <f t="shared" ref="O11:P26" si="0">H11+L11</f>
        <v>34033300</v>
      </c>
      <c r="P11" s="13">
        <f t="shared" si="0"/>
        <v>17361002.810000002</v>
      </c>
      <c r="Q11" s="14">
        <f>IF(O11=0,0,P11/O11*100)</f>
        <v>51.011811402361808</v>
      </c>
    </row>
    <row r="12" spans="6:17" ht="153">
      <c r="F12" s="9">
        <v>11000000</v>
      </c>
      <c r="G12" s="10" t="s">
        <v>15</v>
      </c>
      <c r="H12" s="11">
        <f>H13</f>
        <v>19983100</v>
      </c>
      <c r="I12" s="11">
        <f>I13</f>
        <v>10221082.35</v>
      </c>
      <c r="J12" s="11">
        <f>J13</f>
        <v>51.148632344330956</v>
      </c>
      <c r="K12" s="11"/>
      <c r="L12" s="11">
        <f>L13+L20</f>
        <v>0</v>
      </c>
      <c r="M12" s="11">
        <f>M13+M20</f>
        <v>0</v>
      </c>
      <c r="N12" s="12">
        <f t="shared" ref="N12:N75" si="1">IF(L12=0,0,M12/L12*100)</f>
        <v>0</v>
      </c>
      <c r="O12" s="13">
        <f t="shared" si="0"/>
        <v>19983100</v>
      </c>
      <c r="P12" s="13">
        <f t="shared" si="0"/>
        <v>10221082.35</v>
      </c>
      <c r="Q12" s="14">
        <f t="shared" ref="Q12:Q75" si="2">IF(O12=0,0,P12/O12*100)</f>
        <v>51.148632344330956</v>
      </c>
    </row>
    <row r="13" spans="6:17" ht="63.75">
      <c r="F13" s="9">
        <v>11010000</v>
      </c>
      <c r="G13" s="15" t="s">
        <v>16</v>
      </c>
      <c r="H13" s="11">
        <f>SUM(H14:H16)</f>
        <v>19983100</v>
      </c>
      <c r="I13" s="11">
        <f>SUM(I14:I16)</f>
        <v>10221082.35</v>
      </c>
      <c r="J13" s="12">
        <f t="shared" ref="J13:J19" si="3">I13/H13*100</f>
        <v>51.148632344330956</v>
      </c>
      <c r="K13" s="11"/>
      <c r="L13" s="11">
        <f>SUM(L14:L19)</f>
        <v>0</v>
      </c>
      <c r="M13" s="11">
        <f>SUM(M14:M19)</f>
        <v>0</v>
      </c>
      <c r="N13" s="12">
        <f t="shared" si="1"/>
        <v>0</v>
      </c>
      <c r="O13" s="13">
        <f t="shared" si="0"/>
        <v>19983100</v>
      </c>
      <c r="P13" s="13">
        <f t="shared" si="0"/>
        <v>10221082.35</v>
      </c>
      <c r="Q13" s="14">
        <f t="shared" si="2"/>
        <v>51.148632344330956</v>
      </c>
    </row>
    <row r="14" spans="6:17" ht="191.25">
      <c r="F14" s="16">
        <v>11010100</v>
      </c>
      <c r="G14" s="17" t="s">
        <v>17</v>
      </c>
      <c r="H14" s="18">
        <v>19574200</v>
      </c>
      <c r="I14" s="18">
        <v>9588532.4299999997</v>
      </c>
      <c r="J14" s="19">
        <f t="shared" si="3"/>
        <v>48.985564825126957</v>
      </c>
      <c r="K14" s="20"/>
      <c r="L14" s="20"/>
      <c r="M14" s="20"/>
      <c r="N14" s="19">
        <f t="shared" si="1"/>
        <v>0</v>
      </c>
      <c r="O14" s="20">
        <f t="shared" si="0"/>
        <v>19574200</v>
      </c>
      <c r="P14" s="20">
        <f t="shared" si="0"/>
        <v>9588532.4299999997</v>
      </c>
      <c r="Q14" s="21">
        <f t="shared" si="2"/>
        <v>48.985564825126957</v>
      </c>
    </row>
    <row r="15" spans="6:17" ht="191.25">
      <c r="F15" s="16">
        <v>11010400</v>
      </c>
      <c r="G15" s="17" t="s">
        <v>18</v>
      </c>
      <c r="H15" s="18">
        <v>9900</v>
      </c>
      <c r="I15" s="18">
        <v>481779.94</v>
      </c>
      <c r="J15" s="19">
        <f t="shared" si="3"/>
        <v>4866.4640404040401</v>
      </c>
      <c r="K15" s="20"/>
      <c r="L15" s="20"/>
      <c r="M15" s="20"/>
      <c r="N15" s="19">
        <f t="shared" si="1"/>
        <v>0</v>
      </c>
      <c r="O15" s="20">
        <f t="shared" si="0"/>
        <v>9900</v>
      </c>
      <c r="P15" s="20">
        <f t="shared" si="0"/>
        <v>481779.94</v>
      </c>
      <c r="Q15" s="21">
        <f t="shared" si="2"/>
        <v>4866.4640404040401</v>
      </c>
    </row>
    <row r="16" spans="6:17" ht="191.25">
      <c r="F16" s="22">
        <v>11010500</v>
      </c>
      <c r="G16" s="23" t="s">
        <v>19</v>
      </c>
      <c r="H16" s="18">
        <v>399000</v>
      </c>
      <c r="I16" s="18">
        <v>150769.98000000001</v>
      </c>
      <c r="J16" s="19">
        <f t="shared" si="3"/>
        <v>37.786962406015043</v>
      </c>
      <c r="K16" s="20"/>
      <c r="L16" s="20"/>
      <c r="M16" s="20"/>
      <c r="N16" s="19">
        <f t="shared" si="1"/>
        <v>0</v>
      </c>
      <c r="O16" s="20">
        <f t="shared" si="0"/>
        <v>399000</v>
      </c>
      <c r="P16" s="20">
        <f t="shared" si="0"/>
        <v>150769.98000000001</v>
      </c>
      <c r="Q16" s="21">
        <f t="shared" si="2"/>
        <v>37.786962406015043</v>
      </c>
    </row>
    <row r="17" spans="6:17" ht="114.75">
      <c r="F17" s="9">
        <v>13000000</v>
      </c>
      <c r="G17" s="10" t="s">
        <v>20</v>
      </c>
      <c r="H17" s="11">
        <f>H18</f>
        <v>220000</v>
      </c>
      <c r="I17" s="11">
        <f>I18+I21</f>
        <v>148356.38</v>
      </c>
      <c r="J17" s="12">
        <f t="shared" si="3"/>
        <v>67.434718181818184</v>
      </c>
      <c r="K17" s="13"/>
      <c r="L17" s="13"/>
      <c r="M17" s="13"/>
      <c r="N17" s="12">
        <f t="shared" si="1"/>
        <v>0</v>
      </c>
      <c r="O17" s="13">
        <f t="shared" si="0"/>
        <v>220000</v>
      </c>
      <c r="P17" s="13">
        <f t="shared" si="0"/>
        <v>148356.38</v>
      </c>
      <c r="Q17" s="14">
        <f t="shared" si="2"/>
        <v>67.434718181818184</v>
      </c>
    </row>
    <row r="18" spans="6:17" ht="102">
      <c r="F18" s="9">
        <v>13010000</v>
      </c>
      <c r="G18" s="15" t="s">
        <v>21</v>
      </c>
      <c r="H18" s="13">
        <f>H19+H20</f>
        <v>220000</v>
      </c>
      <c r="I18" s="13">
        <f>I19+I20</f>
        <v>148341.56</v>
      </c>
      <c r="J18" s="12">
        <f t="shared" si="3"/>
        <v>67.42798181818182</v>
      </c>
      <c r="K18" s="13"/>
      <c r="L18" s="13"/>
      <c r="M18" s="13"/>
      <c r="N18" s="12">
        <f t="shared" si="1"/>
        <v>0</v>
      </c>
      <c r="O18" s="13">
        <f t="shared" si="0"/>
        <v>220000</v>
      </c>
      <c r="P18" s="13">
        <f t="shared" si="0"/>
        <v>148341.56</v>
      </c>
      <c r="Q18" s="14">
        <f t="shared" si="2"/>
        <v>67.42798181818182</v>
      </c>
    </row>
    <row r="19" spans="6:17" ht="216.75">
      <c r="F19" s="16">
        <v>13010100</v>
      </c>
      <c r="G19" s="23" t="s">
        <v>22</v>
      </c>
      <c r="H19" s="18">
        <v>60000</v>
      </c>
      <c r="I19" s="18">
        <v>81857.69</v>
      </c>
      <c r="J19" s="19">
        <f t="shared" si="3"/>
        <v>136.42948333333334</v>
      </c>
      <c r="K19" s="20"/>
      <c r="L19" s="20"/>
      <c r="M19" s="20"/>
      <c r="N19" s="19">
        <f t="shared" si="1"/>
        <v>0</v>
      </c>
      <c r="O19" s="20">
        <f t="shared" si="0"/>
        <v>60000</v>
      </c>
      <c r="P19" s="20">
        <f t="shared" si="0"/>
        <v>81857.69</v>
      </c>
      <c r="Q19" s="21">
        <f t="shared" si="2"/>
        <v>136.42948333333334</v>
      </c>
    </row>
    <row r="20" spans="6:17" ht="331.5">
      <c r="F20" s="16">
        <v>13010200</v>
      </c>
      <c r="G20" s="24" t="s">
        <v>23</v>
      </c>
      <c r="H20" s="18">
        <v>160000</v>
      </c>
      <c r="I20" s="18">
        <v>66483.87</v>
      </c>
      <c r="J20" s="19">
        <f>I20/H20*100</f>
        <v>41.552418750000001</v>
      </c>
      <c r="K20" s="11"/>
      <c r="L20" s="11">
        <f>SUM(L21:L29)</f>
        <v>0</v>
      </c>
      <c r="M20" s="11">
        <f>SUM(M21:M29)</f>
        <v>0</v>
      </c>
      <c r="N20" s="12">
        <f t="shared" si="1"/>
        <v>0</v>
      </c>
      <c r="O20" s="20">
        <f t="shared" si="0"/>
        <v>160000</v>
      </c>
      <c r="P20" s="20">
        <f t="shared" si="0"/>
        <v>66483.87</v>
      </c>
      <c r="Q20" s="21">
        <f t="shared" si="2"/>
        <v>41.552418750000001</v>
      </c>
    </row>
    <row r="21" spans="6:17" ht="51">
      <c r="F21" s="9">
        <v>13030000</v>
      </c>
      <c r="G21" s="15" t="s">
        <v>24</v>
      </c>
      <c r="H21" s="11"/>
      <c r="I21" s="11">
        <f>I22</f>
        <v>14.82</v>
      </c>
      <c r="J21" s="12"/>
      <c r="K21" s="13"/>
      <c r="L21" s="13"/>
      <c r="M21" s="13"/>
      <c r="N21" s="12">
        <f t="shared" si="1"/>
        <v>0</v>
      </c>
      <c r="O21" s="13">
        <f t="shared" si="0"/>
        <v>0</v>
      </c>
      <c r="P21" s="13">
        <f t="shared" si="0"/>
        <v>14.82</v>
      </c>
      <c r="Q21" s="14">
        <f t="shared" si="2"/>
        <v>0</v>
      </c>
    </row>
    <row r="22" spans="6:17" ht="178.5">
      <c r="F22" s="16">
        <v>13030100</v>
      </c>
      <c r="G22" s="23" t="s">
        <v>25</v>
      </c>
      <c r="H22" s="18"/>
      <c r="I22" s="18">
        <v>14.82</v>
      </c>
      <c r="J22" s="19"/>
      <c r="K22" s="20"/>
      <c r="L22" s="20"/>
      <c r="M22" s="20"/>
      <c r="N22" s="19">
        <f t="shared" si="1"/>
        <v>0</v>
      </c>
      <c r="O22" s="13">
        <f t="shared" si="0"/>
        <v>0</v>
      </c>
      <c r="P22" s="20">
        <f t="shared" si="0"/>
        <v>14.82</v>
      </c>
      <c r="Q22" s="21">
        <f t="shared" si="2"/>
        <v>0</v>
      </c>
    </row>
    <row r="23" spans="6:17" ht="63.75">
      <c r="F23" s="9">
        <v>14000000</v>
      </c>
      <c r="G23" s="15" t="s">
        <v>26</v>
      </c>
      <c r="H23" s="11">
        <f>H24+H26+H28</f>
        <v>870000</v>
      </c>
      <c r="I23" s="11">
        <f>I24+I26+I28</f>
        <v>458922.17</v>
      </c>
      <c r="J23" s="12">
        <f t="shared" ref="J23:J37" si="4">I23/H23*100</f>
        <v>52.749674712643682</v>
      </c>
      <c r="K23" s="13"/>
      <c r="L23" s="13"/>
      <c r="M23" s="13"/>
      <c r="N23" s="12">
        <f t="shared" si="1"/>
        <v>0</v>
      </c>
      <c r="O23" s="13">
        <f t="shared" si="0"/>
        <v>870000</v>
      </c>
      <c r="P23" s="13">
        <f t="shared" si="0"/>
        <v>458922.17</v>
      </c>
      <c r="Q23" s="14">
        <f t="shared" si="2"/>
        <v>52.749674712643682</v>
      </c>
    </row>
    <row r="24" spans="6:17" ht="102">
      <c r="F24" s="9">
        <v>14020000</v>
      </c>
      <c r="G24" s="15" t="s">
        <v>27</v>
      </c>
      <c r="H24" s="11">
        <f>H25</f>
        <v>15000</v>
      </c>
      <c r="I24" s="11">
        <f>I25</f>
        <v>3821.49</v>
      </c>
      <c r="J24" s="12">
        <f t="shared" si="4"/>
        <v>25.476599999999998</v>
      </c>
      <c r="K24" s="13"/>
      <c r="L24" s="13"/>
      <c r="M24" s="13"/>
      <c r="N24" s="12">
        <f t="shared" si="1"/>
        <v>0</v>
      </c>
      <c r="O24" s="13">
        <f t="shared" si="0"/>
        <v>15000</v>
      </c>
      <c r="P24" s="13">
        <f t="shared" si="0"/>
        <v>3821.49</v>
      </c>
      <c r="Q24" s="14">
        <f t="shared" si="2"/>
        <v>25.476599999999998</v>
      </c>
    </row>
    <row r="25" spans="6:17">
      <c r="F25" s="16">
        <v>14021900</v>
      </c>
      <c r="G25" s="23" t="s">
        <v>28</v>
      </c>
      <c r="H25" s="18">
        <v>15000</v>
      </c>
      <c r="I25" s="18">
        <v>3821.49</v>
      </c>
      <c r="J25" s="19">
        <f t="shared" si="4"/>
        <v>25.476599999999998</v>
      </c>
      <c r="K25" s="20"/>
      <c r="L25" s="20"/>
      <c r="M25" s="20"/>
      <c r="N25" s="19">
        <f t="shared" si="1"/>
        <v>0</v>
      </c>
      <c r="O25" s="20">
        <f t="shared" si="0"/>
        <v>15000</v>
      </c>
      <c r="P25" s="20">
        <f t="shared" si="0"/>
        <v>3821.49</v>
      </c>
      <c r="Q25" s="21">
        <f t="shared" si="2"/>
        <v>25.476599999999998</v>
      </c>
    </row>
    <row r="26" spans="6:17" ht="114.75">
      <c r="F26" s="9">
        <v>14030000</v>
      </c>
      <c r="G26" s="15" t="s">
        <v>29</v>
      </c>
      <c r="H26" s="11">
        <f>H27</f>
        <v>45000</v>
      </c>
      <c r="I26" s="11">
        <f>I27</f>
        <v>12942.68</v>
      </c>
      <c r="J26" s="12">
        <f t="shared" si="4"/>
        <v>28.761511111111108</v>
      </c>
      <c r="K26" s="13"/>
      <c r="L26" s="13"/>
      <c r="M26" s="13"/>
      <c r="N26" s="12">
        <f t="shared" si="1"/>
        <v>0</v>
      </c>
      <c r="O26" s="13">
        <f t="shared" si="0"/>
        <v>45000</v>
      </c>
      <c r="P26" s="13">
        <f t="shared" si="0"/>
        <v>12942.68</v>
      </c>
      <c r="Q26" s="14">
        <f t="shared" si="2"/>
        <v>28.761511111111108</v>
      </c>
    </row>
    <row r="27" spans="6:17">
      <c r="F27" s="16">
        <v>14031900</v>
      </c>
      <c r="G27" s="23" t="s">
        <v>28</v>
      </c>
      <c r="H27" s="18">
        <v>45000</v>
      </c>
      <c r="I27" s="18">
        <v>12942.68</v>
      </c>
      <c r="J27" s="19">
        <f t="shared" si="4"/>
        <v>28.761511111111108</v>
      </c>
      <c r="K27" s="20"/>
      <c r="L27" s="20"/>
      <c r="M27" s="20"/>
      <c r="N27" s="19">
        <f t="shared" si="1"/>
        <v>0</v>
      </c>
      <c r="O27" s="20">
        <f t="shared" ref="O27:P40" si="5">H27+L27</f>
        <v>45000</v>
      </c>
      <c r="P27" s="20">
        <f t="shared" si="5"/>
        <v>12942.68</v>
      </c>
      <c r="Q27" s="21">
        <f t="shared" si="2"/>
        <v>28.761511111111108</v>
      </c>
    </row>
    <row r="28" spans="6:17" ht="89.25">
      <c r="F28" s="9">
        <v>14040000</v>
      </c>
      <c r="G28" s="15" t="s">
        <v>30</v>
      </c>
      <c r="H28" s="13">
        <v>810000</v>
      </c>
      <c r="I28" s="11">
        <v>442158</v>
      </c>
      <c r="J28" s="12">
        <f t="shared" si="4"/>
        <v>54.587407407407404</v>
      </c>
      <c r="K28" s="13"/>
      <c r="L28" s="13"/>
      <c r="M28" s="13"/>
      <c r="N28" s="12">
        <f t="shared" si="1"/>
        <v>0</v>
      </c>
      <c r="O28" s="13">
        <f t="shared" si="5"/>
        <v>810000</v>
      </c>
      <c r="P28" s="13">
        <f t="shared" si="5"/>
        <v>442158</v>
      </c>
      <c r="Q28" s="14">
        <f t="shared" si="2"/>
        <v>54.587407407407404</v>
      </c>
    </row>
    <row r="29" spans="6:17" ht="25.5">
      <c r="F29" s="9">
        <v>18000000</v>
      </c>
      <c r="G29" s="15" t="s">
        <v>31</v>
      </c>
      <c r="H29" s="11">
        <f>H30+H39+H41</f>
        <v>12955000</v>
      </c>
      <c r="I29" s="11">
        <f>I30+I39+I41</f>
        <v>6529022.1500000004</v>
      </c>
      <c r="J29" s="12">
        <f t="shared" si="4"/>
        <v>50.39770088768816</v>
      </c>
      <c r="K29" s="13"/>
      <c r="L29" s="13"/>
      <c r="M29" s="13"/>
      <c r="N29" s="12">
        <f t="shared" si="1"/>
        <v>0</v>
      </c>
      <c r="O29" s="13">
        <f t="shared" si="5"/>
        <v>12955000</v>
      </c>
      <c r="P29" s="13">
        <f t="shared" si="5"/>
        <v>6529022.1500000004</v>
      </c>
      <c r="Q29" s="14">
        <f t="shared" si="2"/>
        <v>50.39770088768816</v>
      </c>
    </row>
    <row r="30" spans="6:17" ht="25.5">
      <c r="F30" s="9">
        <v>18010000</v>
      </c>
      <c r="G30" s="15" t="s">
        <v>32</v>
      </c>
      <c r="H30" s="13">
        <f>SUM(H32:H38)</f>
        <v>1990900</v>
      </c>
      <c r="I30" s="13">
        <f>SUM(I31:I38)</f>
        <v>547296.94999999995</v>
      </c>
      <c r="J30" s="12">
        <f t="shared" si="4"/>
        <v>27.489926666331812</v>
      </c>
      <c r="K30" s="13"/>
      <c r="L30" s="13"/>
      <c r="M30" s="13"/>
      <c r="N30" s="12">
        <f>IF(L30=0,0,M30/L30*100)</f>
        <v>0</v>
      </c>
      <c r="O30" s="13">
        <f t="shared" si="5"/>
        <v>1990900</v>
      </c>
      <c r="P30" s="13">
        <f t="shared" si="5"/>
        <v>547296.94999999995</v>
      </c>
      <c r="Q30" s="14">
        <f t="shared" si="2"/>
        <v>27.489926666331812</v>
      </c>
    </row>
    <row r="31" spans="6:17" ht="267.75">
      <c r="F31" s="16">
        <v>18010100</v>
      </c>
      <c r="G31" s="23" t="s">
        <v>33</v>
      </c>
      <c r="H31" s="13"/>
      <c r="I31" s="13">
        <v>371.61</v>
      </c>
      <c r="J31" s="12"/>
      <c r="K31" s="13"/>
      <c r="L31" s="13"/>
      <c r="M31" s="13"/>
      <c r="N31" s="12"/>
      <c r="O31" s="13"/>
      <c r="P31" s="13"/>
      <c r="Q31" s="14"/>
    </row>
    <row r="32" spans="6:17" ht="255">
      <c r="F32" s="16">
        <v>18010200</v>
      </c>
      <c r="G32" s="23" t="s">
        <v>34</v>
      </c>
      <c r="H32" s="20">
        <v>169000</v>
      </c>
      <c r="I32" s="20">
        <v>5225.9399999999996</v>
      </c>
      <c r="J32" s="19">
        <f t="shared" si="4"/>
        <v>3.0922721893491123</v>
      </c>
      <c r="K32" s="20"/>
      <c r="L32" s="20"/>
      <c r="M32" s="18"/>
      <c r="N32" s="19">
        <f t="shared" si="1"/>
        <v>0</v>
      </c>
      <c r="O32" s="20">
        <f t="shared" si="5"/>
        <v>169000</v>
      </c>
      <c r="P32" s="20">
        <f>I32+M32</f>
        <v>5225.9399999999996</v>
      </c>
      <c r="Q32" s="21">
        <f t="shared" si="2"/>
        <v>3.0922721893491123</v>
      </c>
    </row>
    <row r="33" spans="6:17" ht="267.75">
      <c r="F33" s="16">
        <v>18010300</v>
      </c>
      <c r="G33" s="23" t="s">
        <v>35</v>
      </c>
      <c r="H33" s="18">
        <v>323000</v>
      </c>
      <c r="I33" s="18">
        <v>75270.539999999994</v>
      </c>
      <c r="J33" s="19">
        <f t="shared" si="4"/>
        <v>23.303572755417953</v>
      </c>
      <c r="K33" s="13"/>
      <c r="L33" s="13"/>
      <c r="M33" s="13"/>
      <c r="N33" s="12">
        <f t="shared" si="1"/>
        <v>0</v>
      </c>
      <c r="O33" s="20">
        <f t="shared" si="5"/>
        <v>323000</v>
      </c>
      <c r="P33" s="20">
        <f>I33+M33</f>
        <v>75270.539999999994</v>
      </c>
      <c r="Q33" s="14">
        <f t="shared" si="2"/>
        <v>23.303572755417953</v>
      </c>
    </row>
    <row r="34" spans="6:17" ht="267.75">
      <c r="F34" s="16">
        <v>18010400</v>
      </c>
      <c r="G34" s="23" t="s">
        <v>33</v>
      </c>
      <c r="H34" s="18">
        <v>49000</v>
      </c>
      <c r="I34" s="18">
        <v>34204.26</v>
      </c>
      <c r="J34" s="19">
        <f t="shared" si="4"/>
        <v>69.804612244897967</v>
      </c>
      <c r="K34" s="11"/>
      <c r="L34" s="11">
        <f>SUM(L35:L37)</f>
        <v>0</v>
      </c>
      <c r="M34" s="11">
        <f>SUM(M35:M37)</f>
        <v>0</v>
      </c>
      <c r="N34" s="12">
        <f t="shared" si="1"/>
        <v>0</v>
      </c>
      <c r="O34" s="20">
        <f t="shared" si="5"/>
        <v>49000</v>
      </c>
      <c r="P34" s="20">
        <f>I34+M34</f>
        <v>34204.26</v>
      </c>
      <c r="Q34" s="21">
        <f t="shared" si="2"/>
        <v>69.804612244897967</v>
      </c>
    </row>
    <row r="35" spans="6:17" ht="63.75">
      <c r="F35" s="16">
        <v>18010500</v>
      </c>
      <c r="G35" s="23" t="s">
        <v>36</v>
      </c>
      <c r="H35" s="18">
        <v>556000</v>
      </c>
      <c r="I35" s="18">
        <v>220082.89</v>
      </c>
      <c r="J35" s="19">
        <f t="shared" si="4"/>
        <v>39.583253597122301</v>
      </c>
      <c r="K35" s="20"/>
      <c r="L35" s="20"/>
      <c r="M35" s="20"/>
      <c r="N35" s="19">
        <f t="shared" si="1"/>
        <v>0</v>
      </c>
      <c r="O35" s="20">
        <f t="shared" si="5"/>
        <v>556000</v>
      </c>
      <c r="P35" s="20">
        <f>I35+M35</f>
        <v>220082.89</v>
      </c>
      <c r="Q35" s="21">
        <f t="shared" si="2"/>
        <v>39.583253597122301</v>
      </c>
    </row>
    <row r="36" spans="6:17" ht="51">
      <c r="F36" s="16">
        <v>18010600</v>
      </c>
      <c r="G36" s="23" t="s">
        <v>37</v>
      </c>
      <c r="H36" s="18">
        <v>55000</v>
      </c>
      <c r="I36" s="18">
        <v>14981.14</v>
      </c>
      <c r="J36" s="19">
        <f t="shared" si="4"/>
        <v>27.238436363636364</v>
      </c>
      <c r="K36" s="20"/>
      <c r="L36" s="20"/>
      <c r="M36" s="20"/>
      <c r="N36" s="19">
        <f t="shared" si="1"/>
        <v>0</v>
      </c>
      <c r="O36" s="20">
        <f t="shared" si="5"/>
        <v>55000</v>
      </c>
      <c r="P36" s="20">
        <f t="shared" si="5"/>
        <v>14981.14</v>
      </c>
      <c r="Q36" s="21">
        <f t="shared" si="2"/>
        <v>27.238436363636364</v>
      </c>
    </row>
    <row r="37" spans="6:17" ht="63.75">
      <c r="F37" s="16">
        <v>18010700</v>
      </c>
      <c r="G37" s="23" t="s">
        <v>38</v>
      </c>
      <c r="H37" s="18">
        <v>460000</v>
      </c>
      <c r="I37" s="18">
        <v>36306.11</v>
      </c>
      <c r="J37" s="19">
        <f t="shared" si="4"/>
        <v>7.892632608695652</v>
      </c>
      <c r="K37" s="20"/>
      <c r="L37" s="20"/>
      <c r="M37" s="20"/>
      <c r="N37" s="19">
        <f t="shared" si="1"/>
        <v>0</v>
      </c>
      <c r="O37" s="20">
        <f t="shared" si="5"/>
        <v>460000</v>
      </c>
      <c r="P37" s="20">
        <f t="shared" si="5"/>
        <v>36306.11</v>
      </c>
      <c r="Q37" s="21">
        <f t="shared" si="2"/>
        <v>7.892632608695652</v>
      </c>
    </row>
    <row r="38" spans="6:17" ht="51">
      <c r="F38" s="16">
        <v>18010900</v>
      </c>
      <c r="G38" s="23" t="s">
        <v>39</v>
      </c>
      <c r="H38" s="18">
        <v>378900</v>
      </c>
      <c r="I38" s="18">
        <v>160854.46</v>
      </c>
      <c r="J38" s="19">
        <f>I38/H38*100</f>
        <v>42.4530113486408</v>
      </c>
      <c r="K38" s="18"/>
      <c r="L38" s="18">
        <f>SUM(L39:L39)</f>
        <v>0</v>
      </c>
      <c r="M38" s="18">
        <f>SUM(M39:M39)</f>
        <v>0</v>
      </c>
      <c r="N38" s="19">
        <f t="shared" si="1"/>
        <v>0</v>
      </c>
      <c r="O38" s="20">
        <f t="shared" si="5"/>
        <v>378900</v>
      </c>
      <c r="P38" s="20">
        <f t="shared" si="5"/>
        <v>160854.46</v>
      </c>
      <c r="Q38" s="21">
        <f t="shared" si="2"/>
        <v>42.4530113486408</v>
      </c>
    </row>
    <row r="39" spans="6:17" ht="25.5">
      <c r="F39" s="9">
        <v>18030000</v>
      </c>
      <c r="G39" s="15" t="s">
        <v>40</v>
      </c>
      <c r="H39" s="11">
        <f>H40</f>
        <v>0</v>
      </c>
      <c r="I39" s="11">
        <f>I40</f>
        <v>0</v>
      </c>
      <c r="J39" s="19"/>
      <c r="K39" s="20">
        <f>K40</f>
        <v>0</v>
      </c>
      <c r="L39" s="20">
        <f>L40</f>
        <v>0</v>
      </c>
      <c r="M39" s="20">
        <f>M40</f>
        <v>0</v>
      </c>
      <c r="N39" s="19">
        <f t="shared" si="1"/>
        <v>0</v>
      </c>
      <c r="O39" s="13">
        <f t="shared" si="5"/>
        <v>0</v>
      </c>
      <c r="P39" s="13">
        <f t="shared" si="5"/>
        <v>0</v>
      </c>
      <c r="Q39" s="14">
        <f t="shared" si="2"/>
        <v>0</v>
      </c>
    </row>
    <row r="40" spans="6:17" ht="89.25">
      <c r="F40" s="16">
        <v>18030200</v>
      </c>
      <c r="G40" s="23" t="s">
        <v>41</v>
      </c>
      <c r="H40" s="20"/>
      <c r="I40" s="20"/>
      <c r="J40" s="12"/>
      <c r="K40" s="13"/>
      <c r="L40" s="13"/>
      <c r="M40" s="13"/>
      <c r="N40" s="12">
        <f t="shared" si="1"/>
        <v>0</v>
      </c>
      <c r="O40" s="20">
        <f>H40+L40</f>
        <v>0</v>
      </c>
      <c r="P40" s="20">
        <f t="shared" si="5"/>
        <v>0</v>
      </c>
      <c r="Q40" s="21">
        <f t="shared" si="2"/>
        <v>0</v>
      </c>
    </row>
    <row r="41" spans="6:17" ht="25.5">
      <c r="F41" s="9">
        <v>18050000</v>
      </c>
      <c r="G41" s="15" t="s">
        <v>42</v>
      </c>
      <c r="H41" s="13">
        <f>SUM(H42:H44)</f>
        <v>10964100</v>
      </c>
      <c r="I41" s="13">
        <f>SUM(I42:I44)</f>
        <v>5981725.2000000002</v>
      </c>
      <c r="J41" s="12">
        <f t="shared" ref="J41:J91" si="6">IF(H41=0,0,I41/H41*100)</f>
        <v>54.557375434372176</v>
      </c>
      <c r="K41" s="13"/>
      <c r="L41" s="13"/>
      <c r="M41" s="13"/>
      <c r="N41" s="12">
        <f t="shared" si="1"/>
        <v>0</v>
      </c>
      <c r="O41" s="13">
        <f t="shared" ref="O41:P44" si="7">H41+L41</f>
        <v>10964100</v>
      </c>
      <c r="P41" s="13">
        <f t="shared" si="7"/>
        <v>5981725.2000000002</v>
      </c>
      <c r="Q41" s="14">
        <f t="shared" si="2"/>
        <v>54.557375434372176</v>
      </c>
    </row>
    <row r="42" spans="6:17" ht="51">
      <c r="F42" s="16">
        <v>18050300</v>
      </c>
      <c r="G42" s="23" t="s">
        <v>43</v>
      </c>
      <c r="H42" s="20">
        <v>189000</v>
      </c>
      <c r="I42" s="20">
        <v>89885.23</v>
      </c>
      <c r="J42" s="19">
        <f t="shared" si="6"/>
        <v>47.558322751322748</v>
      </c>
      <c r="K42" s="18"/>
      <c r="L42" s="18"/>
      <c r="M42" s="18"/>
      <c r="N42" s="19">
        <f t="shared" si="1"/>
        <v>0</v>
      </c>
      <c r="O42" s="20">
        <f t="shared" si="7"/>
        <v>189000</v>
      </c>
      <c r="P42" s="20">
        <f t="shared" si="7"/>
        <v>89885.23</v>
      </c>
      <c r="Q42" s="21">
        <f t="shared" si="2"/>
        <v>47.558322751322748</v>
      </c>
    </row>
    <row r="43" spans="6:17" ht="51">
      <c r="F43" s="16">
        <v>18050400</v>
      </c>
      <c r="G43" s="23" t="s">
        <v>44</v>
      </c>
      <c r="H43" s="20">
        <v>10760100</v>
      </c>
      <c r="I43" s="20">
        <v>5888863.3499999996</v>
      </c>
      <c r="J43" s="19">
        <f t="shared" si="6"/>
        <v>54.728704658878634</v>
      </c>
      <c r="K43" s="18"/>
      <c r="L43" s="18"/>
      <c r="M43" s="18"/>
      <c r="N43" s="19">
        <f t="shared" si="1"/>
        <v>0</v>
      </c>
      <c r="O43" s="20">
        <f t="shared" si="7"/>
        <v>10760100</v>
      </c>
      <c r="P43" s="20">
        <f t="shared" si="7"/>
        <v>5888863.3499999996</v>
      </c>
      <c r="Q43" s="21">
        <f t="shared" si="2"/>
        <v>54.728704658878634</v>
      </c>
    </row>
    <row r="44" spans="6:17" ht="331.5">
      <c r="F44" s="16">
        <v>18050500</v>
      </c>
      <c r="G44" s="23" t="s">
        <v>45</v>
      </c>
      <c r="H44" s="20">
        <v>15000</v>
      </c>
      <c r="I44" s="20">
        <v>2976.62</v>
      </c>
      <c r="J44" s="19">
        <f t="shared" si="6"/>
        <v>19.844133333333332</v>
      </c>
      <c r="K44" s="18"/>
      <c r="L44" s="18"/>
      <c r="M44" s="18"/>
      <c r="N44" s="19">
        <f t="shared" si="1"/>
        <v>0</v>
      </c>
      <c r="O44" s="20">
        <f t="shared" si="7"/>
        <v>15000</v>
      </c>
      <c r="P44" s="20">
        <f>I44+M44</f>
        <v>2976.62</v>
      </c>
      <c r="Q44" s="21">
        <f t="shared" si="2"/>
        <v>19.844133333333332</v>
      </c>
    </row>
    <row r="45" spans="6:17" ht="38.25">
      <c r="F45" s="25">
        <v>19000000</v>
      </c>
      <c r="G45" s="15" t="s">
        <v>46</v>
      </c>
      <c r="H45" s="13"/>
      <c r="I45" s="13"/>
      <c r="J45" s="12">
        <f t="shared" si="6"/>
        <v>0</v>
      </c>
      <c r="K45" s="13">
        <f>SUM(K46)</f>
        <v>5200</v>
      </c>
      <c r="L45" s="13">
        <f>SUM(L46)</f>
        <v>5200</v>
      </c>
      <c r="M45" s="13">
        <f>SUM(M46)</f>
        <v>3619.76</v>
      </c>
      <c r="N45" s="12">
        <f t="shared" si="1"/>
        <v>69.610769230769236</v>
      </c>
      <c r="O45" s="13">
        <f>SUM(O46)</f>
        <v>5200</v>
      </c>
      <c r="P45" s="13">
        <f>SUM(P46)</f>
        <v>3619.76</v>
      </c>
      <c r="Q45" s="14">
        <f t="shared" si="2"/>
        <v>69.610769230769236</v>
      </c>
    </row>
    <row r="46" spans="6:17" ht="38.25">
      <c r="F46" s="25">
        <v>19010000</v>
      </c>
      <c r="G46" s="15" t="s">
        <v>47</v>
      </c>
      <c r="H46" s="13"/>
      <c r="I46" s="13"/>
      <c r="J46" s="12">
        <f t="shared" si="6"/>
        <v>0</v>
      </c>
      <c r="K46" s="13">
        <f>K47+K48</f>
        <v>5200</v>
      </c>
      <c r="L46" s="13">
        <f>L47+L48</f>
        <v>5200</v>
      </c>
      <c r="M46" s="13">
        <f>M47+M48</f>
        <v>3619.76</v>
      </c>
      <c r="N46" s="12">
        <f t="shared" si="1"/>
        <v>69.610769230769236</v>
      </c>
      <c r="O46" s="13">
        <f>H46+L46</f>
        <v>5200</v>
      </c>
      <c r="P46" s="13">
        <f>I46+M46</f>
        <v>3619.76</v>
      </c>
      <c r="Q46" s="14">
        <f t="shared" si="2"/>
        <v>69.610769230769236</v>
      </c>
    </row>
    <row r="47" spans="6:17" ht="306">
      <c r="F47" s="26">
        <v>19010100</v>
      </c>
      <c r="G47" s="27" t="s">
        <v>48</v>
      </c>
      <c r="H47" s="20"/>
      <c r="I47" s="20"/>
      <c r="J47" s="19">
        <f t="shared" si="6"/>
        <v>0</v>
      </c>
      <c r="K47" s="20">
        <v>5200</v>
      </c>
      <c r="L47" s="20">
        <v>5200</v>
      </c>
      <c r="M47" s="18">
        <v>3619.76</v>
      </c>
      <c r="N47" s="19">
        <f t="shared" si="1"/>
        <v>69.610769230769236</v>
      </c>
      <c r="O47" s="20">
        <f>H47+L47</f>
        <v>5200</v>
      </c>
      <c r="P47" s="20">
        <f>I47+M47</f>
        <v>3619.76</v>
      </c>
      <c r="Q47" s="21">
        <f t="shared" si="2"/>
        <v>69.610769230769236</v>
      </c>
    </row>
    <row r="48" spans="6:17" ht="267.75">
      <c r="F48" s="26">
        <v>19010300</v>
      </c>
      <c r="G48" s="27" t="s">
        <v>49</v>
      </c>
      <c r="H48" s="18"/>
      <c r="I48" s="18"/>
      <c r="J48" s="19">
        <f t="shared" si="6"/>
        <v>0</v>
      </c>
      <c r="K48" s="11"/>
      <c r="L48" s="11"/>
      <c r="M48" s="18"/>
      <c r="N48" s="12">
        <f t="shared" si="1"/>
        <v>0</v>
      </c>
      <c r="O48" s="11"/>
      <c r="P48" s="20">
        <f>I48+M48</f>
        <v>0</v>
      </c>
      <c r="Q48" s="14">
        <f t="shared" si="2"/>
        <v>0</v>
      </c>
    </row>
    <row r="49" spans="6:17" ht="51">
      <c r="F49" s="9">
        <v>20000000</v>
      </c>
      <c r="G49" s="10" t="s">
        <v>50</v>
      </c>
      <c r="H49" s="11">
        <f>H50+H55+H63</f>
        <v>480200</v>
      </c>
      <c r="I49" s="11">
        <f>I50+I55+I63</f>
        <v>93595.21</v>
      </c>
      <c r="J49" s="12">
        <f t="shared" si="6"/>
        <v>19.490880882965435</v>
      </c>
      <c r="K49" s="11">
        <f>K50+K67</f>
        <v>3250600</v>
      </c>
      <c r="L49" s="11">
        <f>L50+L67</f>
        <v>3250600</v>
      </c>
      <c r="M49" s="11">
        <f>M50+M67+M63</f>
        <v>755399.87</v>
      </c>
      <c r="N49" s="12">
        <f t="shared" si="1"/>
        <v>23.238782686273304</v>
      </c>
      <c r="O49" s="13">
        <f>H49+L49</f>
        <v>3730800</v>
      </c>
      <c r="P49" s="13">
        <f>I49+M49</f>
        <v>848995.08</v>
      </c>
      <c r="Q49" s="14">
        <f t="shared" si="2"/>
        <v>22.75638147314249</v>
      </c>
    </row>
    <row r="50" spans="6:17" ht="102">
      <c r="F50" s="9">
        <v>21000000</v>
      </c>
      <c r="G50" s="10" t="s">
        <v>51</v>
      </c>
      <c r="H50" s="11">
        <f>H51</f>
        <v>120000</v>
      </c>
      <c r="I50" s="11">
        <f>I51</f>
        <v>4258.8</v>
      </c>
      <c r="J50" s="12">
        <f t="shared" si="6"/>
        <v>3.5489999999999999</v>
      </c>
      <c r="K50" s="11">
        <f>K51</f>
        <v>0</v>
      </c>
      <c r="L50" s="11">
        <f>L51</f>
        <v>0</v>
      </c>
      <c r="M50" s="11">
        <f>M54</f>
        <v>0</v>
      </c>
      <c r="N50" s="12">
        <f t="shared" si="1"/>
        <v>0</v>
      </c>
      <c r="O50" s="13">
        <f>H50+L50</f>
        <v>120000</v>
      </c>
      <c r="P50" s="13">
        <f>I50+M50</f>
        <v>4258.8</v>
      </c>
      <c r="Q50" s="14">
        <f t="shared" si="2"/>
        <v>3.5489999999999999</v>
      </c>
    </row>
    <row r="51" spans="6:17" ht="38.25">
      <c r="F51" s="9">
        <v>21080000</v>
      </c>
      <c r="G51" s="10" t="s">
        <v>52</v>
      </c>
      <c r="H51" s="11">
        <f>H52+H53</f>
        <v>120000</v>
      </c>
      <c r="I51" s="11">
        <f>I52+I53</f>
        <v>4258.8</v>
      </c>
      <c r="J51" s="12">
        <f t="shared" si="6"/>
        <v>3.5489999999999999</v>
      </c>
      <c r="K51" s="13"/>
      <c r="L51" s="13"/>
      <c r="M51" s="13"/>
      <c r="N51" s="12">
        <f t="shared" si="1"/>
        <v>0</v>
      </c>
      <c r="O51" s="13">
        <f t="shared" ref="O51:P53" si="8">H51+L51</f>
        <v>120000</v>
      </c>
      <c r="P51" s="13">
        <f t="shared" si="8"/>
        <v>4258.8</v>
      </c>
      <c r="Q51" s="14">
        <f t="shared" si="2"/>
        <v>3.5489999999999999</v>
      </c>
    </row>
    <row r="52" spans="6:17" ht="63.75">
      <c r="F52" s="16">
        <v>21081100</v>
      </c>
      <c r="G52" s="17" t="s">
        <v>53</v>
      </c>
      <c r="H52" s="18">
        <v>55000</v>
      </c>
      <c r="I52" s="18">
        <v>4258.8</v>
      </c>
      <c r="J52" s="19">
        <f t="shared" si="6"/>
        <v>7.7432727272727275</v>
      </c>
      <c r="K52" s="20"/>
      <c r="L52" s="20"/>
      <c r="M52" s="20"/>
      <c r="N52" s="19">
        <f t="shared" si="1"/>
        <v>0</v>
      </c>
      <c r="O52" s="20">
        <f t="shared" si="8"/>
        <v>55000</v>
      </c>
      <c r="P52" s="20">
        <f t="shared" si="8"/>
        <v>4258.8</v>
      </c>
      <c r="Q52" s="21">
        <f t="shared" si="2"/>
        <v>7.7432727272727275</v>
      </c>
    </row>
    <row r="53" spans="6:17" ht="242.25">
      <c r="F53" s="16">
        <v>21081500</v>
      </c>
      <c r="G53" s="17" t="s">
        <v>54</v>
      </c>
      <c r="H53" s="13">
        <v>65000</v>
      </c>
      <c r="I53" s="20"/>
      <c r="J53" s="12">
        <f t="shared" si="6"/>
        <v>0</v>
      </c>
      <c r="K53" s="11"/>
      <c r="L53" s="11"/>
      <c r="M53" s="11"/>
      <c r="N53" s="12">
        <f t="shared" si="1"/>
        <v>0</v>
      </c>
      <c r="O53" s="13">
        <f t="shared" si="8"/>
        <v>65000</v>
      </c>
      <c r="P53" s="20">
        <f t="shared" si="8"/>
        <v>0</v>
      </c>
      <c r="Q53" s="14">
        <f t="shared" si="2"/>
        <v>0</v>
      </c>
    </row>
    <row r="54" spans="6:17" ht="165.75">
      <c r="F54" s="28">
        <v>21110000</v>
      </c>
      <c r="G54" s="29" t="s">
        <v>55</v>
      </c>
      <c r="H54" s="11"/>
      <c r="I54" s="11"/>
      <c r="J54" s="12">
        <f t="shared" si="6"/>
        <v>0</v>
      </c>
      <c r="K54" s="11"/>
      <c r="L54" s="11"/>
      <c r="M54" s="30"/>
      <c r="N54" s="12">
        <f t="shared" si="1"/>
        <v>0</v>
      </c>
      <c r="O54" s="11">
        <f>H54+K54</f>
        <v>0</v>
      </c>
      <c r="P54" s="18">
        <f>I54+M54</f>
        <v>0</v>
      </c>
      <c r="Q54" s="14">
        <f t="shared" si="2"/>
        <v>0</v>
      </c>
    </row>
    <row r="55" spans="6:17" ht="153">
      <c r="F55" s="9">
        <v>22000000</v>
      </c>
      <c r="G55" s="10" t="s">
        <v>56</v>
      </c>
      <c r="H55" s="11">
        <f>H56+H61</f>
        <v>320200</v>
      </c>
      <c r="I55" s="11">
        <f>I56+I61</f>
        <v>64143.17</v>
      </c>
      <c r="J55" s="12">
        <f t="shared" si="6"/>
        <v>20.032220487195502</v>
      </c>
      <c r="K55" s="11">
        <f>SUM(K56:K58)</f>
        <v>0</v>
      </c>
      <c r="L55" s="11">
        <f>SUM(L56:L58)</f>
        <v>0</v>
      </c>
      <c r="M55" s="11">
        <f>SUM(M56:M58)</f>
        <v>0</v>
      </c>
      <c r="N55" s="12">
        <f t="shared" si="1"/>
        <v>0</v>
      </c>
      <c r="O55" s="11">
        <f>H55+K55</f>
        <v>320200</v>
      </c>
      <c r="P55" s="11">
        <f>I55+L55</f>
        <v>64143.17</v>
      </c>
      <c r="Q55" s="14">
        <f t="shared" si="2"/>
        <v>20.032220487195502</v>
      </c>
    </row>
    <row r="56" spans="6:17" ht="63.75">
      <c r="F56" s="9">
        <v>22010000</v>
      </c>
      <c r="G56" s="10" t="s">
        <v>57</v>
      </c>
      <c r="H56" s="11">
        <f>H58+H57+H59+H60</f>
        <v>320000</v>
      </c>
      <c r="I56" s="11">
        <f>I58+I57+I59+I60</f>
        <v>64119.09</v>
      </c>
      <c r="J56" s="12">
        <f t="shared" si="6"/>
        <v>20.037215624999998</v>
      </c>
      <c r="K56" s="13"/>
      <c r="L56" s="13"/>
      <c r="M56" s="13"/>
      <c r="N56" s="12">
        <f t="shared" si="1"/>
        <v>0</v>
      </c>
      <c r="O56" s="13">
        <f>H56+L56</f>
        <v>320000</v>
      </c>
      <c r="P56" s="13">
        <f>I56+M56</f>
        <v>64119.09</v>
      </c>
      <c r="Q56" s="14">
        <f t="shared" si="2"/>
        <v>20.037215624999998</v>
      </c>
    </row>
    <row r="57" spans="6:17">
      <c r="F57" s="16">
        <v>22010300</v>
      </c>
      <c r="G57" s="10"/>
      <c r="H57" s="11">
        <v>35000</v>
      </c>
      <c r="I57" s="11">
        <v>9730</v>
      </c>
      <c r="J57" s="12"/>
      <c r="K57" s="13"/>
      <c r="L57" s="13"/>
      <c r="M57" s="13"/>
      <c r="N57" s="12"/>
      <c r="O57" s="13"/>
      <c r="P57" s="13"/>
      <c r="Q57" s="14"/>
    </row>
    <row r="58" spans="6:17" ht="76.5">
      <c r="F58" s="16">
        <v>22012500</v>
      </c>
      <c r="G58" s="31" t="s">
        <v>58</v>
      </c>
      <c r="H58" s="18">
        <v>33000</v>
      </c>
      <c r="I58" s="18">
        <v>10549.09</v>
      </c>
      <c r="J58" s="19">
        <f t="shared" si="6"/>
        <v>31.966939393939391</v>
      </c>
      <c r="K58" s="20"/>
      <c r="L58" s="20"/>
      <c r="M58" s="20"/>
      <c r="N58" s="19">
        <f t="shared" si="1"/>
        <v>0</v>
      </c>
      <c r="O58" s="20">
        <f>H58+L58</f>
        <v>33000</v>
      </c>
      <c r="P58" s="20">
        <f>I58+M58</f>
        <v>10549.09</v>
      </c>
      <c r="Q58" s="21">
        <f t="shared" si="2"/>
        <v>31.966939393939391</v>
      </c>
    </row>
    <row r="59" spans="6:17">
      <c r="F59" s="16">
        <v>22012600</v>
      </c>
      <c r="G59" s="31"/>
      <c r="H59" s="18">
        <v>237000</v>
      </c>
      <c r="I59" s="18">
        <v>41360</v>
      </c>
      <c r="J59" s="19"/>
      <c r="K59" s="20"/>
      <c r="L59" s="20"/>
      <c r="M59" s="20"/>
      <c r="N59" s="19"/>
      <c r="O59" s="20"/>
      <c r="P59" s="20"/>
      <c r="Q59" s="21"/>
    </row>
    <row r="60" spans="6:17">
      <c r="F60" s="16">
        <v>22012900</v>
      </c>
      <c r="G60" s="31"/>
      <c r="H60" s="18">
        <v>15000</v>
      </c>
      <c r="I60" s="18">
        <v>2480</v>
      </c>
      <c r="J60" s="19"/>
      <c r="K60" s="20"/>
      <c r="L60" s="20"/>
      <c r="M60" s="20"/>
      <c r="N60" s="19"/>
      <c r="O60" s="20"/>
      <c r="P60" s="20"/>
      <c r="Q60" s="21"/>
    </row>
    <row r="61" spans="6:17" ht="25.5">
      <c r="F61" s="9">
        <v>22090000</v>
      </c>
      <c r="G61" s="15" t="s">
        <v>59</v>
      </c>
      <c r="H61" s="11">
        <f>H62</f>
        <v>200</v>
      </c>
      <c r="I61" s="11">
        <f t="shared" ref="I61:P61" si="9">I62</f>
        <v>24.08</v>
      </c>
      <c r="J61" s="12">
        <f t="shared" si="6"/>
        <v>12.04</v>
      </c>
      <c r="K61" s="11">
        <f t="shared" si="9"/>
        <v>0</v>
      </c>
      <c r="L61" s="11">
        <f t="shared" si="9"/>
        <v>0</v>
      </c>
      <c r="M61" s="11">
        <f t="shared" si="9"/>
        <v>0</v>
      </c>
      <c r="N61" s="12">
        <f t="shared" si="1"/>
        <v>0</v>
      </c>
      <c r="O61" s="11">
        <f t="shared" si="9"/>
        <v>200</v>
      </c>
      <c r="P61" s="11">
        <f t="shared" si="9"/>
        <v>24.08</v>
      </c>
      <c r="Q61" s="14">
        <f t="shared" si="2"/>
        <v>12.04</v>
      </c>
    </row>
    <row r="62" spans="6:17" ht="76.5">
      <c r="F62" s="16">
        <v>22090100</v>
      </c>
      <c r="G62" s="32" t="s">
        <v>60</v>
      </c>
      <c r="H62" s="18">
        <v>200</v>
      </c>
      <c r="I62" s="18">
        <v>24.08</v>
      </c>
      <c r="J62" s="19">
        <f t="shared" si="6"/>
        <v>12.04</v>
      </c>
      <c r="K62" s="20"/>
      <c r="L62" s="20"/>
      <c r="M62" s="20"/>
      <c r="N62" s="19">
        <f t="shared" si="1"/>
        <v>0</v>
      </c>
      <c r="O62" s="20">
        <f>H62+L62</f>
        <v>200</v>
      </c>
      <c r="P62" s="20">
        <f>I62+M62</f>
        <v>24.08</v>
      </c>
      <c r="Q62" s="21">
        <f t="shared" si="2"/>
        <v>12.04</v>
      </c>
    </row>
    <row r="63" spans="6:17" ht="63.75">
      <c r="F63" s="9">
        <v>24000000</v>
      </c>
      <c r="G63" s="15" t="s">
        <v>61</v>
      </c>
      <c r="H63" s="11">
        <f>H64</f>
        <v>40000</v>
      </c>
      <c r="I63" s="13">
        <f>I64</f>
        <v>25193.24</v>
      </c>
      <c r="J63" s="12">
        <f t="shared" si="6"/>
        <v>62.9831</v>
      </c>
      <c r="K63" s="13"/>
      <c r="L63" s="13"/>
      <c r="M63" s="13">
        <f>M64</f>
        <v>12394.87</v>
      </c>
      <c r="N63" s="12">
        <f t="shared" si="1"/>
        <v>0</v>
      </c>
      <c r="O63" s="13">
        <f>H63+L63</f>
        <v>40000</v>
      </c>
      <c r="P63" s="13">
        <f>I63+M63</f>
        <v>37588.11</v>
      </c>
      <c r="Q63" s="14">
        <f t="shared" si="2"/>
        <v>93.970275000000001</v>
      </c>
    </row>
    <row r="64" spans="6:17" ht="38.25">
      <c r="F64" s="9">
        <v>24060000</v>
      </c>
      <c r="G64" s="10" t="s">
        <v>62</v>
      </c>
      <c r="H64" s="11">
        <f>H65</f>
        <v>40000</v>
      </c>
      <c r="I64" s="11">
        <f>I65</f>
        <v>25193.24</v>
      </c>
      <c r="J64" s="12">
        <f t="shared" si="6"/>
        <v>62.9831</v>
      </c>
      <c r="K64" s="11"/>
      <c r="L64" s="11"/>
      <c r="M64" s="11">
        <f>M65+M66</f>
        <v>12394.87</v>
      </c>
      <c r="N64" s="12">
        <f t="shared" si="1"/>
        <v>0</v>
      </c>
      <c r="O64" s="11">
        <f>H64+K64</f>
        <v>40000</v>
      </c>
      <c r="P64" s="11">
        <f>I64+L64</f>
        <v>25193.24</v>
      </c>
      <c r="Q64" s="14">
        <f t="shared" si="2"/>
        <v>62.9831</v>
      </c>
    </row>
    <row r="65" spans="6:17" ht="38.25">
      <c r="F65" s="16">
        <v>24060300</v>
      </c>
      <c r="G65" s="17" t="s">
        <v>52</v>
      </c>
      <c r="H65" s="18">
        <v>40000</v>
      </c>
      <c r="I65" s="18">
        <v>25193.24</v>
      </c>
      <c r="J65" s="19">
        <f t="shared" si="6"/>
        <v>62.9831</v>
      </c>
      <c r="K65" s="11"/>
      <c r="L65" s="11"/>
      <c r="M65" s="11"/>
      <c r="N65" s="12">
        <f t="shared" si="1"/>
        <v>0</v>
      </c>
      <c r="O65" s="18">
        <f>H65+K65</f>
        <v>40000</v>
      </c>
      <c r="P65" s="18">
        <f>I65+L65</f>
        <v>25193.24</v>
      </c>
      <c r="Q65" s="14">
        <f t="shared" si="2"/>
        <v>62.9831</v>
      </c>
    </row>
    <row r="66" spans="6:17">
      <c r="F66" s="16">
        <v>24062100</v>
      </c>
      <c r="G66" s="17"/>
      <c r="H66" s="18"/>
      <c r="I66" s="18"/>
      <c r="J66" s="19"/>
      <c r="K66" s="11"/>
      <c r="L66" s="11"/>
      <c r="M66" s="11">
        <v>12394.87</v>
      </c>
      <c r="N66" s="12"/>
      <c r="O66" s="18"/>
      <c r="P66" s="18"/>
      <c r="Q66" s="14"/>
    </row>
    <row r="67" spans="6:17" ht="76.5">
      <c r="F67" s="9">
        <v>25000000</v>
      </c>
      <c r="G67" s="15" t="s">
        <v>63</v>
      </c>
      <c r="H67" s="13"/>
      <c r="I67" s="11"/>
      <c r="J67" s="12">
        <f t="shared" si="6"/>
        <v>0</v>
      </c>
      <c r="K67" s="13">
        <f>K68+K71</f>
        <v>3250600</v>
      </c>
      <c r="L67" s="13">
        <f>L68+L71</f>
        <v>3250600</v>
      </c>
      <c r="M67" s="13">
        <f>M68+M71</f>
        <v>743005</v>
      </c>
      <c r="N67" s="12">
        <f t="shared" si="1"/>
        <v>22.857472466621548</v>
      </c>
      <c r="O67" s="13">
        <f t="shared" ref="O67:P82" si="10">H67+L67</f>
        <v>3250600</v>
      </c>
      <c r="P67" s="13">
        <f t="shared" si="10"/>
        <v>743005</v>
      </c>
      <c r="Q67" s="14">
        <f t="shared" si="2"/>
        <v>22.857472466621548</v>
      </c>
    </row>
    <row r="68" spans="6:17" ht="178.5">
      <c r="F68" s="9">
        <v>25010000</v>
      </c>
      <c r="G68" s="15" t="s">
        <v>64</v>
      </c>
      <c r="H68" s="13"/>
      <c r="I68" s="13"/>
      <c r="J68" s="12">
        <f t="shared" si="6"/>
        <v>0</v>
      </c>
      <c r="K68" s="11">
        <f>K69+K70</f>
        <v>3233600</v>
      </c>
      <c r="L68" s="11">
        <f>L69+L70</f>
        <v>3233600</v>
      </c>
      <c r="M68" s="11">
        <f>M69+M70</f>
        <v>725905</v>
      </c>
      <c r="N68" s="12">
        <f t="shared" si="1"/>
        <v>22.448818654131621</v>
      </c>
      <c r="O68" s="13">
        <f t="shared" si="10"/>
        <v>3233600</v>
      </c>
      <c r="P68" s="13">
        <f t="shared" si="10"/>
        <v>725905</v>
      </c>
      <c r="Q68" s="14">
        <f t="shared" si="2"/>
        <v>22.448818654131621</v>
      </c>
    </row>
    <row r="69" spans="6:17" ht="165.75">
      <c r="F69" s="28">
        <v>25010100</v>
      </c>
      <c r="G69" s="27" t="s">
        <v>65</v>
      </c>
      <c r="H69" s="20"/>
      <c r="I69" s="20"/>
      <c r="J69" s="19">
        <f t="shared" si="6"/>
        <v>0</v>
      </c>
      <c r="K69" s="18">
        <v>3105600</v>
      </c>
      <c r="L69" s="18">
        <v>3105600</v>
      </c>
      <c r="M69" s="18">
        <v>606004.4</v>
      </c>
      <c r="N69" s="19">
        <f t="shared" si="1"/>
        <v>19.513279237506438</v>
      </c>
      <c r="O69" s="20">
        <f t="shared" si="10"/>
        <v>3105600</v>
      </c>
      <c r="P69" s="20">
        <f t="shared" si="10"/>
        <v>606004.4</v>
      </c>
      <c r="Q69" s="21">
        <f t="shared" si="2"/>
        <v>19.513279237506438</v>
      </c>
    </row>
    <row r="70" spans="6:17" ht="242.25">
      <c r="F70" s="28">
        <v>25010300</v>
      </c>
      <c r="G70" s="27" t="s">
        <v>66</v>
      </c>
      <c r="H70" s="13">
        <f>H71</f>
        <v>0</v>
      </c>
      <c r="I70" s="13">
        <f>I71</f>
        <v>0</v>
      </c>
      <c r="J70" s="12">
        <f t="shared" si="6"/>
        <v>0</v>
      </c>
      <c r="K70" s="20">
        <v>128000</v>
      </c>
      <c r="L70" s="20">
        <v>128000</v>
      </c>
      <c r="M70" s="20">
        <v>119900.6</v>
      </c>
      <c r="N70" s="19">
        <f t="shared" si="1"/>
        <v>93.67234375000001</v>
      </c>
      <c r="O70" s="20">
        <f t="shared" si="10"/>
        <v>128000</v>
      </c>
      <c r="P70" s="20">
        <f t="shared" si="10"/>
        <v>119900.6</v>
      </c>
      <c r="Q70" s="21">
        <f t="shared" si="2"/>
        <v>93.67234375000001</v>
      </c>
    </row>
    <row r="71" spans="6:17" ht="102">
      <c r="F71" s="9">
        <v>25020000</v>
      </c>
      <c r="G71" s="15" t="s">
        <v>67</v>
      </c>
      <c r="H71" s="13"/>
      <c r="I71" s="13"/>
      <c r="J71" s="12">
        <f t="shared" si="6"/>
        <v>0</v>
      </c>
      <c r="K71" s="11">
        <f>K72+K73</f>
        <v>17000</v>
      </c>
      <c r="L71" s="11">
        <f>L72+L73</f>
        <v>17000</v>
      </c>
      <c r="M71" s="11">
        <f>M72+M73</f>
        <v>17100</v>
      </c>
      <c r="N71" s="12">
        <f t="shared" si="1"/>
        <v>100.58823529411765</v>
      </c>
      <c r="O71" s="13">
        <f t="shared" si="10"/>
        <v>17000</v>
      </c>
      <c r="P71" s="13">
        <f t="shared" si="10"/>
        <v>17100</v>
      </c>
      <c r="Q71" s="14">
        <f t="shared" si="2"/>
        <v>100.58823529411765</v>
      </c>
    </row>
    <row r="72" spans="6:17" ht="114.75">
      <c r="F72" s="16">
        <v>25020100</v>
      </c>
      <c r="G72" s="23" t="s">
        <v>68</v>
      </c>
      <c r="H72" s="13"/>
      <c r="I72" s="13"/>
      <c r="J72" s="12">
        <f t="shared" si="6"/>
        <v>0</v>
      </c>
      <c r="K72" s="13">
        <v>17000</v>
      </c>
      <c r="L72" s="13">
        <v>17000</v>
      </c>
      <c r="M72" s="20">
        <v>17100</v>
      </c>
      <c r="N72" s="12">
        <f t="shared" si="1"/>
        <v>100.58823529411765</v>
      </c>
      <c r="O72" s="20">
        <f>H72+L72</f>
        <v>17000</v>
      </c>
      <c r="P72" s="20">
        <f t="shared" si="10"/>
        <v>17100</v>
      </c>
      <c r="Q72" s="14">
        <f>IF(O72=0,0,P72/O72*100)</f>
        <v>100.58823529411765</v>
      </c>
    </row>
    <row r="73" spans="6:17" ht="408">
      <c r="F73" s="28">
        <v>25020200</v>
      </c>
      <c r="G73" s="27" t="s">
        <v>69</v>
      </c>
      <c r="H73" s="13"/>
      <c r="I73" s="13"/>
      <c r="J73" s="12">
        <f t="shared" si="6"/>
        <v>0</v>
      </c>
      <c r="K73" s="13"/>
      <c r="L73" s="13"/>
      <c r="M73" s="20"/>
      <c r="N73" s="12">
        <f t="shared" si="1"/>
        <v>0</v>
      </c>
      <c r="O73" s="20">
        <f t="shared" si="10"/>
        <v>0</v>
      </c>
      <c r="P73" s="20">
        <f t="shared" si="10"/>
        <v>0</v>
      </c>
      <c r="Q73" s="14">
        <f t="shared" si="2"/>
        <v>0</v>
      </c>
    </row>
    <row r="74" spans="6:17" ht="63.75">
      <c r="F74" s="9">
        <v>30000000</v>
      </c>
      <c r="G74" s="10" t="s">
        <v>70</v>
      </c>
      <c r="H74" s="13"/>
      <c r="I74" s="13">
        <f>I75</f>
        <v>0</v>
      </c>
      <c r="J74" s="12">
        <f t="shared" si="6"/>
        <v>0</v>
      </c>
      <c r="K74" s="11">
        <f>K75</f>
        <v>50000</v>
      </c>
      <c r="L74" s="11">
        <f>L75</f>
        <v>50000</v>
      </c>
      <c r="M74" s="11">
        <f>M75</f>
        <v>18462.41</v>
      </c>
      <c r="N74" s="12">
        <f t="shared" si="1"/>
        <v>36.924819999999997</v>
      </c>
      <c r="O74" s="13">
        <f t="shared" si="10"/>
        <v>50000</v>
      </c>
      <c r="P74" s="13">
        <f t="shared" si="10"/>
        <v>18462.41</v>
      </c>
      <c r="Q74" s="14">
        <f t="shared" si="2"/>
        <v>36.924819999999997</v>
      </c>
    </row>
    <row r="75" spans="6:17" ht="90">
      <c r="F75" s="33">
        <v>33000000</v>
      </c>
      <c r="G75" s="34" t="s">
        <v>71</v>
      </c>
      <c r="H75" s="13">
        <f>H76</f>
        <v>0</v>
      </c>
      <c r="I75" s="13">
        <f>I76</f>
        <v>0</v>
      </c>
      <c r="J75" s="12">
        <f t="shared" si="6"/>
        <v>0</v>
      </c>
      <c r="K75" s="13">
        <f t="shared" ref="K75:M76" si="11">K76</f>
        <v>50000</v>
      </c>
      <c r="L75" s="13">
        <f t="shared" si="11"/>
        <v>50000</v>
      </c>
      <c r="M75" s="13">
        <f t="shared" si="11"/>
        <v>18462.41</v>
      </c>
      <c r="N75" s="12">
        <f t="shared" si="1"/>
        <v>36.924819999999997</v>
      </c>
      <c r="O75" s="13">
        <f t="shared" ref="O75:O90" si="12">H75+K75</f>
        <v>50000</v>
      </c>
      <c r="P75" s="13">
        <f t="shared" si="10"/>
        <v>18462.41</v>
      </c>
      <c r="Q75" s="14">
        <f t="shared" si="2"/>
        <v>36.924819999999997</v>
      </c>
    </row>
    <row r="76" spans="6:17" ht="51">
      <c r="F76" s="33">
        <v>33010000</v>
      </c>
      <c r="G76" s="35" t="s">
        <v>72</v>
      </c>
      <c r="H76" s="13">
        <f>H77</f>
        <v>0</v>
      </c>
      <c r="I76" s="13">
        <f>I77</f>
        <v>0</v>
      </c>
      <c r="J76" s="12">
        <f t="shared" si="6"/>
        <v>0</v>
      </c>
      <c r="K76" s="13">
        <f t="shared" si="11"/>
        <v>50000</v>
      </c>
      <c r="L76" s="13">
        <f t="shared" si="11"/>
        <v>50000</v>
      </c>
      <c r="M76" s="13">
        <f t="shared" si="11"/>
        <v>18462.41</v>
      </c>
      <c r="N76" s="12">
        <f t="shared" ref="N76:N91" si="13">IF(L76=0,0,M76/L76*100)</f>
        <v>36.924819999999997</v>
      </c>
      <c r="O76" s="13">
        <f t="shared" si="12"/>
        <v>50000</v>
      </c>
      <c r="P76" s="13">
        <f t="shared" si="10"/>
        <v>18462.41</v>
      </c>
      <c r="Q76" s="14">
        <f t="shared" ref="Q76:Q91" si="14">IF(O76=0,0,P76/O76*100)</f>
        <v>36.924819999999997</v>
      </c>
    </row>
    <row r="77" spans="6:17" ht="344.25">
      <c r="F77" s="28">
        <v>33010100</v>
      </c>
      <c r="G77" s="29" t="s">
        <v>73</v>
      </c>
      <c r="H77" s="20"/>
      <c r="I77" s="20"/>
      <c r="J77" s="19">
        <f t="shared" si="6"/>
        <v>0</v>
      </c>
      <c r="K77" s="18">
        <v>50000</v>
      </c>
      <c r="L77" s="18">
        <v>50000</v>
      </c>
      <c r="M77" s="18">
        <v>18462.41</v>
      </c>
      <c r="N77" s="19">
        <f t="shared" si="13"/>
        <v>36.924819999999997</v>
      </c>
      <c r="O77" s="20">
        <f t="shared" si="12"/>
        <v>50000</v>
      </c>
      <c r="P77" s="20">
        <f t="shared" si="10"/>
        <v>18462.41</v>
      </c>
      <c r="Q77" s="21">
        <f t="shared" si="14"/>
        <v>36.924819999999997</v>
      </c>
    </row>
    <row r="78" spans="6:17" ht="25.5">
      <c r="F78" s="36"/>
      <c r="G78" s="37" t="s">
        <v>74</v>
      </c>
      <c r="H78" s="13">
        <f>H49+H11</f>
        <v>34508300</v>
      </c>
      <c r="I78" s="13">
        <f>I49+I11+I74</f>
        <v>17450978.260000002</v>
      </c>
      <c r="J78" s="12">
        <f t="shared" si="6"/>
        <v>50.570379473923666</v>
      </c>
      <c r="K78" s="13">
        <f>K49+K11+K75+K54</f>
        <v>3305800</v>
      </c>
      <c r="L78" s="13">
        <f>L49+L11+L75+L54</f>
        <v>3305800</v>
      </c>
      <c r="M78" s="13">
        <f>M49+M11+M75+M54</f>
        <v>777482.04</v>
      </c>
      <c r="N78" s="11">
        <f>M78/K78*100</f>
        <v>23.518725875733558</v>
      </c>
      <c r="O78" s="13">
        <f t="shared" si="12"/>
        <v>37814100</v>
      </c>
      <c r="P78" s="13">
        <f t="shared" si="10"/>
        <v>18228460.300000001</v>
      </c>
      <c r="Q78" s="14">
        <f t="shared" si="14"/>
        <v>48.205458545886323</v>
      </c>
    </row>
    <row r="79" spans="6:17" ht="38.25">
      <c r="F79" s="36">
        <v>40000000</v>
      </c>
      <c r="G79" s="38" t="s">
        <v>75</v>
      </c>
      <c r="H79" s="11">
        <f>H80</f>
        <v>115316700</v>
      </c>
      <c r="I79" s="11">
        <f>I80</f>
        <v>67202100</v>
      </c>
      <c r="J79" s="12">
        <f t="shared" si="6"/>
        <v>58.2761213250119</v>
      </c>
      <c r="K79" s="11">
        <f>K80</f>
        <v>100000</v>
      </c>
      <c r="L79" s="11">
        <f>L80</f>
        <v>100000</v>
      </c>
      <c r="M79" s="11">
        <f>M80</f>
        <v>0</v>
      </c>
      <c r="N79" s="11"/>
      <c r="O79" s="13">
        <f t="shared" si="12"/>
        <v>115416700</v>
      </c>
      <c r="P79" s="13">
        <f t="shared" si="10"/>
        <v>67202100</v>
      </c>
      <c r="Q79" s="14">
        <f t="shared" si="14"/>
        <v>58.225629393320034</v>
      </c>
    </row>
    <row r="80" spans="6:17" ht="76.5">
      <c r="F80" s="36">
        <v>41000000</v>
      </c>
      <c r="G80" s="38" t="s">
        <v>76</v>
      </c>
      <c r="H80" s="11">
        <f>H81+H83+H88+H85</f>
        <v>115316700</v>
      </c>
      <c r="I80" s="11">
        <f>I81+I83+I88+I85</f>
        <v>67202100</v>
      </c>
      <c r="J80" s="12">
        <f t="shared" si="6"/>
        <v>58.2761213250119</v>
      </c>
      <c r="K80" s="11">
        <f>K81+K83+K85+K88</f>
        <v>100000</v>
      </c>
      <c r="L80" s="11">
        <f>L81+L83+L85+L88</f>
        <v>100000</v>
      </c>
      <c r="M80" s="11">
        <f>M81+M83+M85+M88</f>
        <v>0</v>
      </c>
      <c r="N80" s="11"/>
      <c r="O80" s="13">
        <f t="shared" si="12"/>
        <v>115416700</v>
      </c>
      <c r="P80" s="13">
        <f t="shared" si="10"/>
        <v>67202100</v>
      </c>
      <c r="Q80" s="14">
        <f t="shared" si="14"/>
        <v>58.225629393320034</v>
      </c>
    </row>
    <row r="81" spans="6:17" ht="89.25">
      <c r="F81" s="36">
        <v>41020000</v>
      </c>
      <c r="G81" s="38" t="s">
        <v>77</v>
      </c>
      <c r="H81" s="11">
        <f>SUM(H82:H82)</f>
        <v>37875500</v>
      </c>
      <c r="I81" s="11">
        <f>SUM(I82:I82)</f>
        <v>18937800</v>
      </c>
      <c r="J81" s="12">
        <f t="shared" si="6"/>
        <v>50.000132011458597</v>
      </c>
      <c r="K81" s="11">
        <f>SUM(K82:K82)</f>
        <v>0</v>
      </c>
      <c r="L81" s="11">
        <f>SUM(L82:L82)</f>
        <v>0</v>
      </c>
      <c r="M81" s="11">
        <f>SUM(M82:M82)</f>
        <v>0</v>
      </c>
      <c r="N81" s="12">
        <f t="shared" si="13"/>
        <v>0</v>
      </c>
      <c r="O81" s="13">
        <f t="shared" si="12"/>
        <v>37875500</v>
      </c>
      <c r="P81" s="13">
        <f t="shared" si="10"/>
        <v>18937800</v>
      </c>
      <c r="Q81" s="14">
        <f t="shared" si="14"/>
        <v>50.000132011458597</v>
      </c>
    </row>
    <row r="82" spans="6:17" ht="25.5">
      <c r="F82" s="39">
        <v>41020100</v>
      </c>
      <c r="G82" s="40" t="s">
        <v>78</v>
      </c>
      <c r="H82" s="18">
        <v>37875500</v>
      </c>
      <c r="I82" s="18">
        <v>18937800</v>
      </c>
      <c r="J82" s="19">
        <f t="shared" si="6"/>
        <v>50.000132011458597</v>
      </c>
      <c r="K82" s="20"/>
      <c r="L82" s="20"/>
      <c r="M82" s="20"/>
      <c r="N82" s="19">
        <f t="shared" si="13"/>
        <v>0</v>
      </c>
      <c r="O82" s="20">
        <f t="shared" si="12"/>
        <v>37875500</v>
      </c>
      <c r="P82" s="20">
        <f t="shared" si="10"/>
        <v>18937800</v>
      </c>
      <c r="Q82" s="21">
        <f t="shared" si="14"/>
        <v>50.000132011458597</v>
      </c>
    </row>
    <row r="83" spans="6:17" ht="102">
      <c r="F83" s="36">
        <v>41030000</v>
      </c>
      <c r="G83" s="38" t="s">
        <v>79</v>
      </c>
      <c r="H83" s="11">
        <f>SUM(H84:H84)</f>
        <v>74911700</v>
      </c>
      <c r="I83" s="11">
        <f>SUM(I84:I84)</f>
        <v>46873700</v>
      </c>
      <c r="J83" s="12">
        <f t="shared" si="6"/>
        <v>62.571934691109668</v>
      </c>
      <c r="K83" s="11">
        <f>SUM(K84:K84)</f>
        <v>0</v>
      </c>
      <c r="L83" s="11">
        <f>SUM(L84:L84)</f>
        <v>0</v>
      </c>
      <c r="M83" s="11">
        <f>SUM(M84:M84)</f>
        <v>0</v>
      </c>
      <c r="N83" s="12">
        <f t="shared" si="13"/>
        <v>0</v>
      </c>
      <c r="O83" s="13">
        <f t="shared" si="12"/>
        <v>74911700</v>
      </c>
      <c r="P83" s="13">
        <f t="shared" ref="P83:P91" si="15">I83+M83</f>
        <v>46873700</v>
      </c>
      <c r="Q83" s="14">
        <f t="shared" si="14"/>
        <v>62.571934691109668</v>
      </c>
    </row>
    <row r="84" spans="6:17" ht="114.75">
      <c r="F84" s="39">
        <v>41033900</v>
      </c>
      <c r="G84" s="40" t="s">
        <v>80</v>
      </c>
      <c r="H84" s="18">
        <v>74911700</v>
      </c>
      <c r="I84" s="18">
        <v>46873700</v>
      </c>
      <c r="J84" s="19">
        <f t="shared" si="6"/>
        <v>62.571934691109668</v>
      </c>
      <c r="K84" s="20"/>
      <c r="L84" s="20"/>
      <c r="M84" s="20"/>
      <c r="N84" s="19">
        <f t="shared" si="13"/>
        <v>0</v>
      </c>
      <c r="O84" s="20">
        <f t="shared" si="12"/>
        <v>74911700</v>
      </c>
      <c r="P84" s="20">
        <f t="shared" si="15"/>
        <v>46873700</v>
      </c>
      <c r="Q84" s="21">
        <f t="shared" si="14"/>
        <v>62.571934691109668</v>
      </c>
    </row>
    <row r="85" spans="6:17" ht="89.25">
      <c r="F85" s="36">
        <v>41040000</v>
      </c>
      <c r="G85" s="37" t="s">
        <v>81</v>
      </c>
      <c r="H85" s="11">
        <f>SUM(H86:H87)</f>
        <v>1977900</v>
      </c>
      <c r="I85" s="11">
        <f>SUM(I86:I87)</f>
        <v>1195900</v>
      </c>
      <c r="J85" s="12">
        <f t="shared" si="6"/>
        <v>60.463117447798162</v>
      </c>
      <c r="K85" s="13"/>
      <c r="L85" s="13"/>
      <c r="M85" s="13"/>
      <c r="N85" s="12">
        <f t="shared" si="13"/>
        <v>0</v>
      </c>
      <c r="O85" s="13">
        <f t="shared" si="12"/>
        <v>1977900</v>
      </c>
      <c r="P85" s="13">
        <f t="shared" si="15"/>
        <v>1195900</v>
      </c>
      <c r="Q85" s="14">
        <f t="shared" si="14"/>
        <v>60.463117447798162</v>
      </c>
    </row>
    <row r="86" spans="6:17" ht="331.5">
      <c r="F86" s="39">
        <v>41040200</v>
      </c>
      <c r="G86" s="41" t="s">
        <v>82</v>
      </c>
      <c r="H86" s="18">
        <v>1564400</v>
      </c>
      <c r="I86" s="18">
        <v>782400</v>
      </c>
      <c r="J86" s="19">
        <f t="shared" si="6"/>
        <v>50.012784454103809</v>
      </c>
      <c r="K86" s="20"/>
      <c r="L86" s="20"/>
      <c r="M86" s="20"/>
      <c r="N86" s="19">
        <f t="shared" si="13"/>
        <v>0</v>
      </c>
      <c r="O86" s="13">
        <f t="shared" si="12"/>
        <v>1564400</v>
      </c>
      <c r="P86" s="13">
        <f t="shared" si="15"/>
        <v>782400</v>
      </c>
      <c r="Q86" s="21">
        <f t="shared" si="14"/>
        <v>50.012784454103809</v>
      </c>
    </row>
    <row r="87" spans="6:17" ht="409.5">
      <c r="F87" s="39">
        <v>41040500</v>
      </c>
      <c r="G87" s="41" t="s">
        <v>83</v>
      </c>
      <c r="H87" s="18">
        <v>413500</v>
      </c>
      <c r="I87" s="18">
        <v>413500</v>
      </c>
      <c r="J87" s="19">
        <f t="shared" si="6"/>
        <v>100</v>
      </c>
      <c r="K87" s="20"/>
      <c r="L87" s="20"/>
      <c r="M87" s="20"/>
      <c r="N87" s="19"/>
      <c r="O87" s="13">
        <f t="shared" si="12"/>
        <v>413500</v>
      </c>
      <c r="P87" s="13">
        <f t="shared" si="15"/>
        <v>413500</v>
      </c>
      <c r="Q87" s="21">
        <f t="shared" si="14"/>
        <v>100</v>
      </c>
    </row>
    <row r="88" spans="6:17" ht="102">
      <c r="F88" s="36">
        <v>41050000</v>
      </c>
      <c r="G88" s="37" t="s">
        <v>84</v>
      </c>
      <c r="H88" s="11">
        <f>SUM(H89)</f>
        <v>551600</v>
      </c>
      <c r="I88" s="11">
        <f>SUM(I89)</f>
        <v>194700</v>
      </c>
      <c r="J88" s="12">
        <f t="shared" si="6"/>
        <v>35.297316896301666</v>
      </c>
      <c r="K88" s="13">
        <f>SUM(K89:K90)</f>
        <v>100000</v>
      </c>
      <c r="L88" s="13">
        <f>SUM(L89:L90)</f>
        <v>100000</v>
      </c>
      <c r="M88" s="13">
        <f>SUM(M89:M90)</f>
        <v>0</v>
      </c>
      <c r="N88" s="12">
        <f>IF(L88=0,0,M88/L88*100)</f>
        <v>0</v>
      </c>
      <c r="O88" s="13">
        <f>H88+K88</f>
        <v>651600</v>
      </c>
      <c r="P88" s="13">
        <f t="shared" si="15"/>
        <v>194700</v>
      </c>
      <c r="Q88" s="14">
        <f t="shared" si="14"/>
        <v>29.880294659300183</v>
      </c>
    </row>
    <row r="89" spans="6:17" ht="280.5">
      <c r="F89" s="39">
        <v>41051200</v>
      </c>
      <c r="G89" s="40" t="s">
        <v>85</v>
      </c>
      <c r="H89" s="18">
        <v>551600</v>
      </c>
      <c r="I89" s="18">
        <v>194700</v>
      </c>
      <c r="J89" s="19">
        <f t="shared" si="6"/>
        <v>35.297316896301666</v>
      </c>
      <c r="K89" s="20"/>
      <c r="L89" s="20"/>
      <c r="M89" s="20"/>
      <c r="N89" s="19">
        <f t="shared" si="13"/>
        <v>0</v>
      </c>
      <c r="O89" s="20">
        <f t="shared" si="12"/>
        <v>551600</v>
      </c>
      <c r="P89" s="20">
        <f t="shared" si="15"/>
        <v>194700</v>
      </c>
      <c r="Q89" s="21">
        <f t="shared" si="14"/>
        <v>35.297316896301666</v>
      </c>
    </row>
    <row r="90" spans="6:17" ht="63.75">
      <c r="F90" s="39">
        <v>41053900</v>
      </c>
      <c r="G90" s="40" t="s">
        <v>86</v>
      </c>
      <c r="H90" s="18"/>
      <c r="I90" s="18"/>
      <c r="J90" s="19"/>
      <c r="K90" s="20">
        <v>100000</v>
      </c>
      <c r="L90" s="20">
        <v>100000</v>
      </c>
      <c r="M90" s="20"/>
      <c r="N90" s="19"/>
      <c r="O90" s="20">
        <f t="shared" si="12"/>
        <v>100000</v>
      </c>
      <c r="P90" s="20">
        <f t="shared" si="15"/>
        <v>0</v>
      </c>
      <c r="Q90" s="21">
        <f t="shared" si="14"/>
        <v>0</v>
      </c>
    </row>
    <row r="91" spans="6:17">
      <c r="F91" s="42" t="s">
        <v>87</v>
      </c>
      <c r="G91" s="42"/>
      <c r="H91" s="13">
        <f>H78+H79</f>
        <v>149825000</v>
      </c>
      <c r="I91" s="13">
        <f>I78+I79</f>
        <v>84653078.260000005</v>
      </c>
      <c r="J91" s="12">
        <f t="shared" si="6"/>
        <v>56.501303694310032</v>
      </c>
      <c r="K91" s="13">
        <f>K78+K79</f>
        <v>3405800</v>
      </c>
      <c r="L91" s="13">
        <f>L78+L79</f>
        <v>3405800</v>
      </c>
      <c r="M91" s="13">
        <f>M78+M79</f>
        <v>777482.04</v>
      </c>
      <c r="N91" s="12">
        <f t="shared" si="13"/>
        <v>22.828176639849669</v>
      </c>
      <c r="O91" s="13">
        <f>O78+O79</f>
        <v>153230800</v>
      </c>
      <c r="P91" s="13">
        <f>I91+M91</f>
        <v>85430560.300000012</v>
      </c>
      <c r="Q91" s="14">
        <f t="shared" si="14"/>
        <v>55.75286450243685</v>
      </c>
    </row>
  </sheetData>
  <mergeCells count="18">
    <mergeCell ref="Q9:Q10"/>
    <mergeCell ref="F91:G91"/>
    <mergeCell ref="K9:K10"/>
    <mergeCell ref="L9:L10"/>
    <mergeCell ref="M9:M10"/>
    <mergeCell ref="N9:N10"/>
    <mergeCell ref="O9:O10"/>
    <mergeCell ref="P9:P10"/>
    <mergeCell ref="F5:Q5"/>
    <mergeCell ref="F6:Q6"/>
    <mergeCell ref="F8:F10"/>
    <mergeCell ref="G8:G10"/>
    <mergeCell ref="H8:J8"/>
    <mergeCell ref="K8:N8"/>
    <mergeCell ref="O8:Q8"/>
    <mergeCell ref="H9:H10"/>
    <mergeCell ref="I9:I10"/>
    <mergeCell ref="J9:J10"/>
  </mergeCells>
  <conditionalFormatting sqref="H14:H17 H19:H25 H28:H33">
    <cfRule type="expression" dxfId="3" priority="2" stopIfTrue="1">
      <formula>#REF!=1</formula>
    </cfRule>
  </conditionalFormatting>
  <conditionalFormatting sqref="I14:I17 I19:I21 I23:I25 I28:I33 G46">
    <cfRule type="expression" dxfId="1" priority="1" stopIfTrue="1">
      <formula>#REF!=1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A37" workbookViewId="0">
      <selection sqref="A1:L89"/>
    </sheetView>
  </sheetViews>
  <sheetFormatPr defaultRowHeight="15"/>
  <cols>
    <col min="3" max="3" width="22" customWidth="1"/>
    <col min="4" max="4" width="18.85546875" customWidth="1"/>
    <col min="6" max="6" width="20.85546875" customWidth="1"/>
    <col min="7" max="7" width="21.28515625" customWidth="1"/>
    <col min="10" max="10" width="18.5703125" customWidth="1"/>
    <col min="11" max="11" width="20.7109375" customWidth="1"/>
    <col min="12" max="12" width="38.7109375" customWidth="1"/>
  </cols>
  <sheetData>
    <row r="1" spans="1:12" ht="15.75">
      <c r="A1" s="43"/>
      <c r="B1" s="44"/>
      <c r="C1" s="45"/>
      <c r="D1" s="45"/>
      <c r="E1" s="45"/>
      <c r="F1" s="45"/>
      <c r="G1" s="45"/>
      <c r="H1" s="45"/>
      <c r="I1" s="45"/>
      <c r="J1" s="46" t="s">
        <v>88</v>
      </c>
      <c r="K1" s="46"/>
      <c r="L1" s="45"/>
    </row>
    <row r="2" spans="1:12" ht="15.75">
      <c r="A2" s="43"/>
      <c r="B2" s="44"/>
      <c r="C2" s="45"/>
      <c r="D2" s="45"/>
      <c r="E2" s="45"/>
      <c r="F2" s="45"/>
      <c r="G2" s="45"/>
      <c r="H2" s="45"/>
      <c r="I2" s="45"/>
      <c r="J2" s="47" t="s">
        <v>89</v>
      </c>
      <c r="K2" s="47"/>
      <c r="L2" s="45"/>
    </row>
    <row r="3" spans="1:12">
      <c r="A3" s="43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8" t="s">
        <v>90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>
      <c r="A6" s="49"/>
      <c r="B6" s="50"/>
      <c r="C6" s="51"/>
      <c r="D6" s="51"/>
      <c r="E6" s="51"/>
      <c r="F6" s="51"/>
      <c r="G6" s="52"/>
      <c r="H6" s="52"/>
      <c r="I6" s="51"/>
      <c r="J6" s="51"/>
      <c r="K6" s="51"/>
      <c r="L6" s="51" t="s">
        <v>2</v>
      </c>
    </row>
    <row r="7" spans="1:12">
      <c r="A7" s="53" t="s">
        <v>91</v>
      </c>
      <c r="B7" s="54" t="s">
        <v>92</v>
      </c>
      <c r="C7" s="55" t="s">
        <v>5</v>
      </c>
      <c r="D7" s="55"/>
      <c r="E7" s="55"/>
      <c r="F7" s="55" t="s">
        <v>93</v>
      </c>
      <c r="G7" s="55"/>
      <c r="H7" s="55"/>
      <c r="I7" s="55"/>
      <c r="J7" s="55" t="s">
        <v>7</v>
      </c>
      <c r="K7" s="55"/>
      <c r="L7" s="55"/>
    </row>
    <row r="8" spans="1:12">
      <c r="A8" s="53"/>
      <c r="B8" s="54"/>
      <c r="C8" s="8" t="s">
        <v>8</v>
      </c>
      <c r="D8" s="8" t="s">
        <v>9</v>
      </c>
      <c r="E8" s="8" t="s">
        <v>94</v>
      </c>
      <c r="F8" s="8" t="s">
        <v>95</v>
      </c>
      <c r="G8" s="8" t="s">
        <v>11</v>
      </c>
      <c r="H8" s="8" t="s">
        <v>9</v>
      </c>
      <c r="I8" s="56" t="s">
        <v>96</v>
      </c>
      <c r="J8" s="8" t="s">
        <v>12</v>
      </c>
      <c r="K8" s="8" t="s">
        <v>9</v>
      </c>
      <c r="L8" s="8" t="s">
        <v>13</v>
      </c>
    </row>
    <row r="9" spans="1:12">
      <c r="A9" s="53"/>
      <c r="B9" s="54"/>
      <c r="C9" s="8"/>
      <c r="D9" s="8"/>
      <c r="E9" s="8"/>
      <c r="F9" s="8"/>
      <c r="G9" s="8"/>
      <c r="H9" s="8"/>
      <c r="I9" s="56"/>
      <c r="J9" s="8"/>
      <c r="K9" s="8"/>
      <c r="L9" s="8"/>
    </row>
    <row r="10" spans="1:12" ht="89.25">
      <c r="A10" s="57" t="s">
        <v>97</v>
      </c>
      <c r="B10" s="58" t="s">
        <v>98</v>
      </c>
      <c r="C10" s="59">
        <f>C11</f>
        <v>16373995</v>
      </c>
      <c r="D10" s="59">
        <f>D11</f>
        <v>6301201.5999999996</v>
      </c>
      <c r="E10" s="60">
        <f>IF(C10=0,0,D10/C10*100)</f>
        <v>38.4829823143344</v>
      </c>
      <c r="F10" s="59">
        <f>F11</f>
        <v>3920200</v>
      </c>
      <c r="G10" s="59">
        <f>G11</f>
        <v>3920200</v>
      </c>
      <c r="H10" s="59">
        <f>H11</f>
        <v>90617</v>
      </c>
      <c r="I10" s="60">
        <f>IF(G10=0,0,H10/G10*100)</f>
        <v>2.3115402275394112</v>
      </c>
      <c r="J10" s="59">
        <f>J11</f>
        <v>20294195</v>
      </c>
      <c r="K10" s="59">
        <f>K11</f>
        <v>6374818.5999999996</v>
      </c>
      <c r="L10" s="61">
        <f>IF(J10=0,0,K10/J10*100)</f>
        <v>31.41202989327736</v>
      </c>
    </row>
    <row r="11" spans="1:12" ht="102">
      <c r="A11" s="57" t="s">
        <v>99</v>
      </c>
      <c r="B11" s="58" t="s">
        <v>100</v>
      </c>
      <c r="C11" s="59">
        <f>SUM(C12:C42)</f>
        <v>16373995</v>
      </c>
      <c r="D11" s="59">
        <f>SUM(D12:D42)</f>
        <v>6301201.5999999996</v>
      </c>
      <c r="E11" s="60">
        <f>IF(C11=0,0,D11/C11*100)</f>
        <v>38.4829823143344</v>
      </c>
      <c r="F11" s="59">
        <f>SUM(F12:F42)</f>
        <v>3920200</v>
      </c>
      <c r="G11" s="59">
        <f>SUM(G12:G42)</f>
        <v>3920200</v>
      </c>
      <c r="H11" s="59">
        <f>SUM(H12:H42)</f>
        <v>90617</v>
      </c>
      <c r="I11" s="60">
        <f>IF(G11=0,0,H11/G11*100)</f>
        <v>2.3115402275394112</v>
      </c>
      <c r="J11" s="59">
        <f>SUM(J12:J42)</f>
        <v>20294195</v>
      </c>
      <c r="K11" s="59">
        <f>SUM(K12:K42)</f>
        <v>6374818.5999999996</v>
      </c>
      <c r="L11" s="61">
        <f>IF(J11=0,0,K11/J11*100)</f>
        <v>31.41202989327736</v>
      </c>
    </row>
    <row r="12" spans="1:12" ht="318.75">
      <c r="A12" s="62" t="s">
        <v>101</v>
      </c>
      <c r="B12" s="63" t="s">
        <v>102</v>
      </c>
      <c r="C12" s="64">
        <v>11597140</v>
      </c>
      <c r="D12" s="65">
        <v>4918895.6500000004</v>
      </c>
      <c r="E12" s="65">
        <f>IF(C12=0,0,D12/C12*100)</f>
        <v>42.414730269704428</v>
      </c>
      <c r="F12" s="19">
        <v>808000</v>
      </c>
      <c r="G12" s="65">
        <v>808000</v>
      </c>
      <c r="H12" s="65">
        <v>23617</v>
      </c>
      <c r="I12" s="65">
        <f>IF(G12=0,0,H12/G12*100)</f>
        <v>2.9228960396039607</v>
      </c>
      <c r="J12" s="66">
        <f t="shared" ref="J12:K38" si="0">C12+G12</f>
        <v>12405140</v>
      </c>
      <c r="K12" s="66">
        <f>D12+H12</f>
        <v>4942512.6500000004</v>
      </c>
      <c r="L12" s="66">
        <f>IF(J12=0,0,K12/J12*100)</f>
        <v>39.842457642557846</v>
      </c>
    </row>
    <row r="13" spans="1:12" ht="38.25">
      <c r="A13" s="62" t="s">
        <v>103</v>
      </c>
      <c r="B13" s="63" t="s">
        <v>104</v>
      </c>
      <c r="C13" s="64"/>
      <c r="D13" s="65"/>
      <c r="E13" s="65">
        <f t="shared" ref="E13:E65" si="1">IF(C13=0,0,D13/C13*100)</f>
        <v>0</v>
      </c>
      <c r="F13" s="19"/>
      <c r="G13" s="65"/>
      <c r="H13" s="67"/>
      <c r="I13" s="65">
        <f t="shared" ref="I13:I65" si="2">IF(G13=0,0,H13/G13*100)</f>
        <v>0</v>
      </c>
      <c r="J13" s="66">
        <f t="shared" si="0"/>
        <v>0</v>
      </c>
      <c r="K13" s="66">
        <f>D13+H13</f>
        <v>0</v>
      </c>
      <c r="L13" s="66">
        <f t="shared" ref="L13:L65" si="3">IF(J13=0,0,K13/J13*100)</f>
        <v>0</v>
      </c>
    </row>
    <row r="14" spans="1:12" ht="102">
      <c r="A14" s="62" t="s">
        <v>105</v>
      </c>
      <c r="B14" s="63" t="s">
        <v>106</v>
      </c>
      <c r="C14" s="64"/>
      <c r="D14" s="65"/>
      <c r="E14" s="65">
        <f t="shared" si="1"/>
        <v>0</v>
      </c>
      <c r="F14" s="19"/>
      <c r="G14" s="66"/>
      <c r="H14" s="66"/>
      <c r="I14" s="65">
        <f t="shared" si="2"/>
        <v>0</v>
      </c>
      <c r="J14" s="66">
        <f t="shared" si="0"/>
        <v>0</v>
      </c>
      <c r="K14" s="66">
        <f t="shared" si="0"/>
        <v>0</v>
      </c>
      <c r="L14" s="66">
        <f t="shared" si="3"/>
        <v>0</v>
      </c>
    </row>
    <row r="15" spans="1:12" ht="102">
      <c r="A15" s="62" t="s">
        <v>107</v>
      </c>
      <c r="B15" s="63" t="s">
        <v>106</v>
      </c>
      <c r="C15" s="64"/>
      <c r="D15" s="65"/>
      <c r="E15" s="65">
        <f t="shared" si="1"/>
        <v>0</v>
      </c>
      <c r="F15" s="19"/>
      <c r="G15" s="65"/>
      <c r="H15" s="67"/>
      <c r="I15" s="65">
        <f t="shared" si="2"/>
        <v>0</v>
      </c>
      <c r="J15" s="66">
        <f t="shared" si="0"/>
        <v>0</v>
      </c>
      <c r="K15" s="66">
        <f t="shared" si="0"/>
        <v>0</v>
      </c>
      <c r="L15" s="66">
        <f t="shared" si="3"/>
        <v>0</v>
      </c>
    </row>
    <row r="16" spans="1:12" ht="102">
      <c r="A16" s="62" t="s">
        <v>108</v>
      </c>
      <c r="B16" s="63" t="s">
        <v>106</v>
      </c>
      <c r="C16" s="64"/>
      <c r="D16" s="66"/>
      <c r="E16" s="65">
        <f t="shared" si="1"/>
        <v>0</v>
      </c>
      <c r="F16" s="19"/>
      <c r="G16" s="65"/>
      <c r="H16" s="67"/>
      <c r="I16" s="65">
        <f t="shared" si="2"/>
        <v>0</v>
      </c>
      <c r="J16" s="66">
        <f t="shared" si="0"/>
        <v>0</v>
      </c>
      <c r="K16" s="66">
        <f t="shared" si="0"/>
        <v>0</v>
      </c>
      <c r="L16" s="66">
        <f t="shared" si="3"/>
        <v>0</v>
      </c>
    </row>
    <row r="17" spans="1:12" ht="89.25">
      <c r="A17" s="62" t="s">
        <v>109</v>
      </c>
      <c r="B17" s="63" t="s">
        <v>110</v>
      </c>
      <c r="C17" s="64"/>
      <c r="D17" s="66"/>
      <c r="E17" s="65">
        <f t="shared" si="1"/>
        <v>0</v>
      </c>
      <c r="F17" s="19"/>
      <c r="G17" s="65"/>
      <c r="H17" s="67"/>
      <c r="I17" s="65">
        <f t="shared" si="2"/>
        <v>0</v>
      </c>
      <c r="J17" s="66">
        <f t="shared" si="0"/>
        <v>0</v>
      </c>
      <c r="K17" s="66">
        <f t="shared" si="0"/>
        <v>0</v>
      </c>
      <c r="L17" s="66">
        <f t="shared" si="3"/>
        <v>0</v>
      </c>
    </row>
    <row r="18" spans="1:12" ht="63.75">
      <c r="A18" s="62" t="s">
        <v>111</v>
      </c>
      <c r="B18" s="63" t="s">
        <v>112</v>
      </c>
      <c r="C18" s="64"/>
      <c r="D18" s="65"/>
      <c r="E18" s="65">
        <f t="shared" si="1"/>
        <v>0</v>
      </c>
      <c r="F18" s="19"/>
      <c r="G18" s="66"/>
      <c r="H18" s="66"/>
      <c r="I18" s="65">
        <f t="shared" si="2"/>
        <v>0</v>
      </c>
      <c r="J18" s="66">
        <f t="shared" si="0"/>
        <v>0</v>
      </c>
      <c r="K18" s="66">
        <f t="shared" si="0"/>
        <v>0</v>
      </c>
      <c r="L18" s="66">
        <f t="shared" si="3"/>
        <v>0</v>
      </c>
    </row>
    <row r="19" spans="1:12" ht="255">
      <c r="A19" s="62" t="s">
        <v>113</v>
      </c>
      <c r="B19" s="63" t="s">
        <v>114</v>
      </c>
      <c r="C19" s="64"/>
      <c r="D19" s="65"/>
      <c r="E19" s="65">
        <f t="shared" si="1"/>
        <v>0</v>
      </c>
      <c r="F19" s="19"/>
      <c r="G19" s="66"/>
      <c r="H19" s="66"/>
      <c r="I19" s="65">
        <f t="shared" si="2"/>
        <v>0</v>
      </c>
      <c r="J19" s="66">
        <f t="shared" si="0"/>
        <v>0</v>
      </c>
      <c r="K19" s="66">
        <f t="shared" si="0"/>
        <v>0</v>
      </c>
      <c r="L19" s="66">
        <f t="shared" si="3"/>
        <v>0</v>
      </c>
    </row>
    <row r="20" spans="1:12" ht="280.5">
      <c r="A20" s="62" t="s">
        <v>115</v>
      </c>
      <c r="B20" s="63" t="s">
        <v>116</v>
      </c>
      <c r="C20" s="64"/>
      <c r="D20" s="65"/>
      <c r="E20" s="65">
        <f t="shared" si="1"/>
        <v>0</v>
      </c>
      <c r="F20" s="19"/>
      <c r="G20" s="66"/>
      <c r="H20" s="66"/>
      <c r="I20" s="65">
        <f t="shared" si="2"/>
        <v>0</v>
      </c>
      <c r="J20" s="66">
        <f t="shared" si="0"/>
        <v>0</v>
      </c>
      <c r="K20" s="66">
        <f t="shared" si="0"/>
        <v>0</v>
      </c>
      <c r="L20" s="66">
        <f t="shared" si="3"/>
        <v>0</v>
      </c>
    </row>
    <row r="21" spans="1:12" ht="165.75">
      <c r="A21" s="62" t="s">
        <v>117</v>
      </c>
      <c r="B21" s="63" t="s">
        <v>118</v>
      </c>
      <c r="C21" s="64"/>
      <c r="D21" s="65"/>
      <c r="E21" s="65">
        <f t="shared" si="1"/>
        <v>0</v>
      </c>
      <c r="F21" s="19"/>
      <c r="G21" s="66"/>
      <c r="H21" s="66"/>
      <c r="I21" s="65">
        <f t="shared" si="2"/>
        <v>0</v>
      </c>
      <c r="J21" s="66">
        <f t="shared" si="0"/>
        <v>0</v>
      </c>
      <c r="K21" s="66">
        <f t="shared" si="0"/>
        <v>0</v>
      </c>
      <c r="L21" s="66">
        <f t="shared" si="3"/>
        <v>0</v>
      </c>
    </row>
    <row r="22" spans="1:12" ht="76.5">
      <c r="A22" s="62" t="s">
        <v>119</v>
      </c>
      <c r="B22" s="63" t="s">
        <v>120</v>
      </c>
      <c r="C22" s="64"/>
      <c r="D22" s="65"/>
      <c r="E22" s="65">
        <f t="shared" si="1"/>
        <v>0</v>
      </c>
      <c r="F22" s="19"/>
      <c r="G22" s="66"/>
      <c r="H22" s="66"/>
      <c r="I22" s="65">
        <f t="shared" si="2"/>
        <v>0</v>
      </c>
      <c r="J22" s="66">
        <f t="shared" si="0"/>
        <v>0</v>
      </c>
      <c r="K22" s="66">
        <f t="shared" si="0"/>
        <v>0</v>
      </c>
      <c r="L22" s="66">
        <f t="shared" si="3"/>
        <v>0</v>
      </c>
    </row>
    <row r="23" spans="1:12" ht="255">
      <c r="A23" s="62" t="s">
        <v>121</v>
      </c>
      <c r="B23" s="63" t="s">
        <v>122</v>
      </c>
      <c r="C23" s="64"/>
      <c r="D23" s="65"/>
      <c r="E23" s="65">
        <f t="shared" si="1"/>
        <v>0</v>
      </c>
      <c r="F23" s="19"/>
      <c r="G23" s="65"/>
      <c r="H23" s="67"/>
      <c r="I23" s="65">
        <f t="shared" si="2"/>
        <v>0</v>
      </c>
      <c r="J23" s="66">
        <f t="shared" si="0"/>
        <v>0</v>
      </c>
      <c r="K23" s="66">
        <f t="shared" si="0"/>
        <v>0</v>
      </c>
      <c r="L23" s="66">
        <f t="shared" si="3"/>
        <v>0</v>
      </c>
    </row>
    <row r="24" spans="1:12" ht="382.5">
      <c r="A24" s="62" t="s">
        <v>123</v>
      </c>
      <c r="B24" s="63" t="s">
        <v>124</v>
      </c>
      <c r="C24" s="64">
        <v>30000</v>
      </c>
      <c r="D24" s="65"/>
      <c r="E24" s="65">
        <f t="shared" si="1"/>
        <v>0</v>
      </c>
      <c r="F24" s="19"/>
      <c r="G24" s="65"/>
      <c r="H24" s="65"/>
      <c r="I24" s="65">
        <f t="shared" si="2"/>
        <v>0</v>
      </c>
      <c r="J24" s="66">
        <f t="shared" si="0"/>
        <v>30000</v>
      </c>
      <c r="K24" s="66">
        <f t="shared" si="0"/>
        <v>0</v>
      </c>
      <c r="L24" s="66">
        <f t="shared" si="3"/>
        <v>0</v>
      </c>
    </row>
    <row r="25" spans="1:12" ht="76.5">
      <c r="A25" s="62" t="s">
        <v>125</v>
      </c>
      <c r="B25" s="63" t="s">
        <v>126</v>
      </c>
      <c r="C25" s="64"/>
      <c r="D25" s="65"/>
      <c r="E25" s="65">
        <f t="shared" si="1"/>
        <v>0</v>
      </c>
      <c r="F25" s="19"/>
      <c r="G25" s="65"/>
      <c r="H25" s="65"/>
      <c r="I25" s="65">
        <f t="shared" si="2"/>
        <v>0</v>
      </c>
      <c r="J25" s="66">
        <f t="shared" si="0"/>
        <v>0</v>
      </c>
      <c r="K25" s="66">
        <f t="shared" si="0"/>
        <v>0</v>
      </c>
      <c r="L25" s="66">
        <f t="shared" si="3"/>
        <v>0</v>
      </c>
    </row>
    <row r="26" spans="1:12" ht="229.5">
      <c r="A26" s="62" t="s">
        <v>127</v>
      </c>
      <c r="B26" s="63" t="s">
        <v>128</v>
      </c>
      <c r="C26" s="64">
        <v>92795</v>
      </c>
      <c r="D26" s="65"/>
      <c r="E26" s="65">
        <f t="shared" si="1"/>
        <v>0</v>
      </c>
      <c r="F26" s="19">
        <v>17000</v>
      </c>
      <c r="G26" s="65">
        <v>17000</v>
      </c>
      <c r="H26" s="65">
        <v>17000</v>
      </c>
      <c r="I26" s="65"/>
      <c r="J26" s="66">
        <f t="shared" si="0"/>
        <v>109795</v>
      </c>
      <c r="K26" s="66"/>
      <c r="L26" s="66"/>
    </row>
    <row r="27" spans="1:12" ht="165.75">
      <c r="A27" s="62" t="s">
        <v>129</v>
      </c>
      <c r="B27" s="63" t="s">
        <v>130</v>
      </c>
      <c r="C27" s="64"/>
      <c r="D27" s="65"/>
      <c r="E27" s="65">
        <f t="shared" si="1"/>
        <v>0</v>
      </c>
      <c r="F27" s="19"/>
      <c r="G27" s="65"/>
      <c r="H27" s="65"/>
      <c r="I27" s="65">
        <f t="shared" si="2"/>
        <v>0</v>
      </c>
      <c r="J27" s="66">
        <f t="shared" si="0"/>
        <v>0</v>
      </c>
      <c r="K27" s="66">
        <f t="shared" si="0"/>
        <v>0</v>
      </c>
      <c r="L27" s="66">
        <f t="shared" si="3"/>
        <v>0</v>
      </c>
    </row>
    <row r="28" spans="1:12" ht="127.5">
      <c r="A28" s="62" t="s">
        <v>131</v>
      </c>
      <c r="B28" s="63" t="s">
        <v>132</v>
      </c>
      <c r="C28" s="64">
        <v>400000</v>
      </c>
      <c r="D28" s="65">
        <v>232100</v>
      </c>
      <c r="E28" s="65">
        <f t="shared" si="1"/>
        <v>58.025000000000006</v>
      </c>
      <c r="F28" s="19"/>
      <c r="G28" s="66"/>
      <c r="H28" s="67"/>
      <c r="I28" s="65">
        <f t="shared" si="2"/>
        <v>0</v>
      </c>
      <c r="J28" s="66">
        <f t="shared" si="0"/>
        <v>400000</v>
      </c>
      <c r="K28" s="66">
        <f t="shared" si="0"/>
        <v>232100</v>
      </c>
      <c r="L28" s="66">
        <f t="shared" si="3"/>
        <v>58.025000000000006</v>
      </c>
    </row>
    <row r="29" spans="1:12" ht="102">
      <c r="A29" s="62" t="s">
        <v>133</v>
      </c>
      <c r="B29" s="63" t="s">
        <v>134</v>
      </c>
      <c r="C29" s="64"/>
      <c r="D29" s="65"/>
      <c r="E29" s="65">
        <f t="shared" si="1"/>
        <v>0</v>
      </c>
      <c r="F29" s="19"/>
      <c r="G29" s="65"/>
      <c r="H29" s="67"/>
      <c r="I29" s="65">
        <f t="shared" si="2"/>
        <v>0</v>
      </c>
      <c r="J29" s="66">
        <f t="shared" si="0"/>
        <v>0</v>
      </c>
      <c r="K29" s="66">
        <f t="shared" si="0"/>
        <v>0</v>
      </c>
      <c r="L29" s="66">
        <f t="shared" si="3"/>
        <v>0</v>
      </c>
    </row>
    <row r="30" spans="1:12" ht="63.75">
      <c r="A30" s="62" t="s">
        <v>135</v>
      </c>
      <c r="B30" s="63" t="s">
        <v>136</v>
      </c>
      <c r="C30" s="64">
        <v>20000</v>
      </c>
      <c r="D30" s="65"/>
      <c r="E30" s="65">
        <f t="shared" si="1"/>
        <v>0</v>
      </c>
      <c r="F30" s="68"/>
      <c r="G30" s="65"/>
      <c r="H30" s="67"/>
      <c r="I30" s="65">
        <f t="shared" si="2"/>
        <v>0</v>
      </c>
      <c r="J30" s="66">
        <f t="shared" si="0"/>
        <v>20000</v>
      </c>
      <c r="K30" s="66">
        <f t="shared" si="0"/>
        <v>0</v>
      </c>
      <c r="L30" s="66">
        <f t="shared" si="3"/>
        <v>0</v>
      </c>
    </row>
    <row r="31" spans="1:12" ht="76.5">
      <c r="A31" s="62" t="s">
        <v>137</v>
      </c>
      <c r="B31" s="63" t="s">
        <v>138</v>
      </c>
      <c r="C31" s="64">
        <v>2214160</v>
      </c>
      <c r="D31" s="65">
        <v>834598.19</v>
      </c>
      <c r="E31" s="65">
        <f t="shared" si="1"/>
        <v>37.69367118907396</v>
      </c>
      <c r="F31" s="19"/>
      <c r="G31" s="65"/>
      <c r="H31" s="67"/>
      <c r="I31" s="65">
        <f t="shared" si="2"/>
        <v>0</v>
      </c>
      <c r="J31" s="66">
        <f t="shared" si="0"/>
        <v>2214160</v>
      </c>
      <c r="K31" s="66">
        <f t="shared" si="0"/>
        <v>834598.19</v>
      </c>
      <c r="L31" s="66">
        <f t="shared" si="3"/>
        <v>37.69367118907396</v>
      </c>
    </row>
    <row r="32" spans="1:12" ht="63.75">
      <c r="A32" s="62" t="s">
        <v>139</v>
      </c>
      <c r="B32" s="63" t="s">
        <v>140</v>
      </c>
      <c r="C32" s="64"/>
      <c r="D32" s="65"/>
      <c r="E32" s="65">
        <f t="shared" si="1"/>
        <v>0</v>
      </c>
      <c r="F32" s="19">
        <v>100000</v>
      </c>
      <c r="G32" s="65">
        <v>100000</v>
      </c>
      <c r="H32" s="67"/>
      <c r="I32" s="65">
        <f t="shared" si="2"/>
        <v>0</v>
      </c>
      <c r="J32" s="66">
        <f t="shared" si="0"/>
        <v>100000</v>
      </c>
      <c r="K32" s="66">
        <f t="shared" si="0"/>
        <v>0</v>
      </c>
      <c r="L32" s="66">
        <f t="shared" si="3"/>
        <v>0</v>
      </c>
    </row>
    <row r="33" spans="1:12" ht="76.5">
      <c r="A33" s="62" t="s">
        <v>141</v>
      </c>
      <c r="B33" s="63" t="s">
        <v>142</v>
      </c>
      <c r="C33" s="64"/>
      <c r="D33" s="65"/>
      <c r="E33" s="65"/>
      <c r="F33" s="19"/>
      <c r="G33" s="65"/>
      <c r="H33" s="67"/>
      <c r="I33" s="65"/>
      <c r="J33" s="66">
        <f t="shared" si="0"/>
        <v>0</v>
      </c>
      <c r="K33" s="66">
        <f t="shared" si="0"/>
        <v>0</v>
      </c>
      <c r="L33" s="66">
        <f t="shared" si="3"/>
        <v>0</v>
      </c>
    </row>
    <row r="34" spans="1:12" ht="114.75">
      <c r="A34" s="62" t="s">
        <v>143</v>
      </c>
      <c r="B34" s="63" t="s">
        <v>144</v>
      </c>
      <c r="C34" s="64"/>
      <c r="D34" s="65"/>
      <c r="E34" s="65">
        <f t="shared" si="1"/>
        <v>0</v>
      </c>
      <c r="F34" s="19"/>
      <c r="G34" s="65"/>
      <c r="H34" s="67"/>
      <c r="I34" s="65">
        <f t="shared" si="2"/>
        <v>0</v>
      </c>
      <c r="J34" s="66">
        <f t="shared" si="0"/>
        <v>0</v>
      </c>
      <c r="K34" s="66">
        <f t="shared" si="0"/>
        <v>0</v>
      </c>
      <c r="L34" s="66">
        <f t="shared" si="3"/>
        <v>0</v>
      </c>
    </row>
    <row r="35" spans="1:12" ht="127.5">
      <c r="A35" s="62" t="s">
        <v>145</v>
      </c>
      <c r="B35" s="63" t="s">
        <v>146</v>
      </c>
      <c r="C35" s="64">
        <v>150000</v>
      </c>
      <c r="D35" s="65"/>
      <c r="E35" s="65">
        <f t="shared" si="1"/>
        <v>0</v>
      </c>
      <c r="F35" s="19"/>
      <c r="G35" s="65"/>
      <c r="H35" s="67"/>
      <c r="I35" s="65">
        <f t="shared" si="2"/>
        <v>0</v>
      </c>
      <c r="J35" s="66">
        <f t="shared" si="0"/>
        <v>150000</v>
      </c>
      <c r="K35" s="66">
        <f t="shared" si="0"/>
        <v>0</v>
      </c>
      <c r="L35" s="66">
        <f t="shared" si="3"/>
        <v>0</v>
      </c>
    </row>
    <row r="36" spans="1:12" ht="191.25">
      <c r="A36" s="62" t="s">
        <v>147</v>
      </c>
      <c r="B36" s="63" t="s">
        <v>148</v>
      </c>
      <c r="C36" s="64"/>
      <c r="D36" s="65"/>
      <c r="E36" s="65">
        <f t="shared" si="1"/>
        <v>0</v>
      </c>
      <c r="F36" s="19">
        <v>2740000</v>
      </c>
      <c r="G36" s="65">
        <v>2740000</v>
      </c>
      <c r="H36" s="67"/>
      <c r="I36" s="65">
        <f t="shared" si="2"/>
        <v>0</v>
      </c>
      <c r="J36" s="66">
        <f t="shared" si="0"/>
        <v>2740000</v>
      </c>
      <c r="K36" s="66">
        <f t="shared" si="0"/>
        <v>0</v>
      </c>
      <c r="L36" s="66">
        <f t="shared" si="3"/>
        <v>0</v>
      </c>
    </row>
    <row r="37" spans="1:12" ht="89.25">
      <c r="A37" s="62" t="s">
        <v>149</v>
      </c>
      <c r="B37" s="63" t="s">
        <v>150</v>
      </c>
      <c r="C37" s="64"/>
      <c r="D37" s="65"/>
      <c r="E37" s="65">
        <f t="shared" si="1"/>
        <v>0</v>
      </c>
      <c r="F37" s="19"/>
      <c r="G37" s="66"/>
      <c r="H37" s="66"/>
      <c r="I37" s="65">
        <f t="shared" si="2"/>
        <v>0</v>
      </c>
      <c r="J37" s="66">
        <f t="shared" si="0"/>
        <v>0</v>
      </c>
      <c r="K37" s="66">
        <f t="shared" si="0"/>
        <v>0</v>
      </c>
      <c r="L37" s="66">
        <f t="shared" si="3"/>
        <v>0</v>
      </c>
    </row>
    <row r="38" spans="1:12" ht="178.5">
      <c r="A38" s="62" t="s">
        <v>151</v>
      </c>
      <c r="B38" s="63" t="s">
        <v>152</v>
      </c>
      <c r="C38" s="64">
        <v>1569900</v>
      </c>
      <c r="D38" s="65">
        <v>185607.76</v>
      </c>
      <c r="E38" s="65">
        <f t="shared" si="1"/>
        <v>11.822903369641379</v>
      </c>
      <c r="F38" s="19"/>
      <c r="G38" s="65"/>
      <c r="H38" s="67"/>
      <c r="I38" s="65">
        <f t="shared" si="2"/>
        <v>0</v>
      </c>
      <c r="J38" s="66">
        <f t="shared" si="0"/>
        <v>1569900</v>
      </c>
      <c r="K38" s="66">
        <f t="shared" si="0"/>
        <v>185607.76</v>
      </c>
      <c r="L38" s="66">
        <f t="shared" si="3"/>
        <v>11.822903369641379</v>
      </c>
    </row>
    <row r="39" spans="1:12" ht="89.25">
      <c r="A39" s="62" t="s">
        <v>153</v>
      </c>
      <c r="B39" s="63" t="s">
        <v>154</v>
      </c>
      <c r="C39" s="64"/>
      <c r="D39" s="65"/>
      <c r="E39" s="65">
        <f t="shared" si="1"/>
        <v>0</v>
      </c>
      <c r="F39" s="19"/>
      <c r="G39" s="66"/>
      <c r="H39" s="66"/>
      <c r="I39" s="65">
        <f t="shared" si="2"/>
        <v>0</v>
      </c>
      <c r="J39" s="66">
        <f t="shared" ref="J39:K42" si="4">C39+G39</f>
        <v>0</v>
      </c>
      <c r="K39" s="66">
        <f t="shared" si="4"/>
        <v>0</v>
      </c>
      <c r="L39" s="66">
        <f t="shared" si="3"/>
        <v>0</v>
      </c>
    </row>
    <row r="40" spans="1:12">
      <c r="A40" s="62" t="s">
        <v>155</v>
      </c>
      <c r="B40" s="63"/>
      <c r="C40" s="64">
        <v>100000</v>
      </c>
      <c r="D40" s="65"/>
      <c r="E40" s="65">
        <f t="shared" si="1"/>
        <v>0</v>
      </c>
      <c r="F40" s="19"/>
      <c r="G40" s="66"/>
      <c r="H40" s="66"/>
      <c r="I40" s="65">
        <f t="shared" si="2"/>
        <v>0</v>
      </c>
      <c r="J40" s="66">
        <f t="shared" si="4"/>
        <v>100000</v>
      </c>
      <c r="K40" s="66">
        <f t="shared" si="4"/>
        <v>0</v>
      </c>
      <c r="L40" s="66">
        <f t="shared" si="3"/>
        <v>0</v>
      </c>
    </row>
    <row r="41" spans="1:12" ht="127.5">
      <c r="A41" s="62" t="s">
        <v>156</v>
      </c>
      <c r="B41" s="69" t="s">
        <v>157</v>
      </c>
      <c r="C41" s="64"/>
      <c r="D41" s="65"/>
      <c r="E41" s="65">
        <f t="shared" si="1"/>
        <v>0</v>
      </c>
      <c r="F41" s="19">
        <v>5200</v>
      </c>
      <c r="G41" s="65">
        <v>5200</v>
      </c>
      <c r="H41" s="65"/>
      <c r="I41" s="65">
        <f t="shared" si="2"/>
        <v>0</v>
      </c>
      <c r="J41" s="66">
        <f t="shared" si="4"/>
        <v>5200</v>
      </c>
      <c r="K41" s="66">
        <f t="shared" si="4"/>
        <v>0</v>
      </c>
      <c r="L41" s="66">
        <f t="shared" si="3"/>
        <v>0</v>
      </c>
    </row>
    <row r="42" spans="1:12" ht="191.25">
      <c r="A42" s="62" t="s">
        <v>158</v>
      </c>
      <c r="B42" s="63" t="s">
        <v>159</v>
      </c>
      <c r="C42" s="64">
        <v>200000</v>
      </c>
      <c r="D42" s="66">
        <v>130000</v>
      </c>
      <c r="E42" s="65">
        <f t="shared" si="1"/>
        <v>65</v>
      </c>
      <c r="F42" s="19">
        <v>250000</v>
      </c>
      <c r="G42" s="65">
        <v>250000</v>
      </c>
      <c r="H42" s="65">
        <v>50000</v>
      </c>
      <c r="I42" s="65">
        <f t="shared" si="2"/>
        <v>20</v>
      </c>
      <c r="J42" s="66">
        <f t="shared" si="4"/>
        <v>450000</v>
      </c>
      <c r="K42" s="66">
        <f t="shared" si="4"/>
        <v>180000</v>
      </c>
      <c r="L42" s="66">
        <f t="shared" si="3"/>
        <v>40</v>
      </c>
    </row>
    <row r="43" spans="1:12" ht="178.5">
      <c r="A43" s="70"/>
      <c r="B43" s="71" t="s">
        <v>160</v>
      </c>
      <c r="C43" s="59">
        <f>C44</f>
        <v>134361205</v>
      </c>
      <c r="D43" s="59">
        <f>D44</f>
        <v>65696898.380000003</v>
      </c>
      <c r="E43" s="72">
        <f t="shared" si="1"/>
        <v>48.8957347323582</v>
      </c>
      <c r="F43" s="59">
        <f>F44</f>
        <v>3316400</v>
      </c>
      <c r="G43" s="59">
        <f>G44</f>
        <v>3316400</v>
      </c>
      <c r="H43" s="59">
        <f>H44</f>
        <v>328370.61</v>
      </c>
      <c r="I43" s="73"/>
      <c r="J43" s="74"/>
      <c r="K43" s="74"/>
      <c r="L43" s="74"/>
    </row>
    <row r="44" spans="1:12" ht="191.25">
      <c r="A44" s="70"/>
      <c r="B44" s="71" t="s">
        <v>161</v>
      </c>
      <c r="C44" s="59">
        <f>SUM(C45:C59)</f>
        <v>134361205</v>
      </c>
      <c r="D44" s="59">
        <f>SUM(D45:D59)</f>
        <v>65696898.380000003</v>
      </c>
      <c r="E44" s="72">
        <f t="shared" si="1"/>
        <v>48.8957347323582</v>
      </c>
      <c r="F44" s="59">
        <f>SUM(F45:F59)</f>
        <v>3316400</v>
      </c>
      <c r="G44" s="59">
        <f>SUM(G45:G59)</f>
        <v>3316400</v>
      </c>
      <c r="H44" s="59">
        <f>SUM(H45:H59)</f>
        <v>328370.61</v>
      </c>
      <c r="I44" s="73"/>
      <c r="J44" s="74"/>
      <c r="K44" s="74"/>
      <c r="L44" s="74"/>
    </row>
    <row r="45" spans="1:12" ht="178.5">
      <c r="A45" s="62" t="s">
        <v>162</v>
      </c>
      <c r="B45" s="63" t="s">
        <v>163</v>
      </c>
      <c r="C45" s="64">
        <v>1727400</v>
      </c>
      <c r="D45" s="66">
        <v>730604.46</v>
      </c>
      <c r="E45" s="65">
        <f t="shared" si="1"/>
        <v>42.29503647099687</v>
      </c>
      <c r="F45" s="19">
        <v>50000</v>
      </c>
      <c r="G45" s="65">
        <v>50000</v>
      </c>
      <c r="H45" s="65"/>
      <c r="I45" s="65"/>
      <c r="J45" s="66"/>
      <c r="K45" s="66"/>
      <c r="L45" s="66"/>
    </row>
    <row r="46" spans="1:12" ht="38.25">
      <c r="A46" s="62" t="s">
        <v>164</v>
      </c>
      <c r="B46" s="63" t="s">
        <v>104</v>
      </c>
      <c r="C46" s="64">
        <v>27499500</v>
      </c>
      <c r="D46" s="66">
        <v>12267474.43</v>
      </c>
      <c r="E46" s="65">
        <f t="shared" si="1"/>
        <v>44.609809014709356</v>
      </c>
      <c r="F46" s="19">
        <v>2610100</v>
      </c>
      <c r="G46" s="65">
        <v>2610100</v>
      </c>
      <c r="H46" s="65">
        <v>314776.3</v>
      </c>
      <c r="I46" s="65"/>
      <c r="J46" s="66"/>
      <c r="K46" s="66"/>
      <c r="L46" s="66"/>
    </row>
    <row r="47" spans="1:12" ht="102">
      <c r="A47" s="62" t="s">
        <v>165</v>
      </c>
      <c r="B47" s="63" t="s">
        <v>106</v>
      </c>
      <c r="C47" s="64">
        <v>20777600</v>
      </c>
      <c r="D47" s="64">
        <v>8804134.9000000004</v>
      </c>
      <c r="E47" s="65">
        <f t="shared" si="1"/>
        <v>42.373204316186666</v>
      </c>
      <c r="F47" s="19">
        <v>80000</v>
      </c>
      <c r="G47" s="65">
        <v>80000</v>
      </c>
      <c r="H47" s="65">
        <v>13594.31</v>
      </c>
      <c r="I47" s="65"/>
      <c r="J47" s="66"/>
      <c r="K47" s="66"/>
      <c r="L47" s="66"/>
    </row>
    <row r="48" spans="1:12" ht="102">
      <c r="A48" s="62" t="s">
        <v>166</v>
      </c>
      <c r="B48" s="63" t="s">
        <v>106</v>
      </c>
      <c r="C48" s="64">
        <v>74911700</v>
      </c>
      <c r="D48" s="66">
        <v>39355342.960000001</v>
      </c>
      <c r="E48" s="65">
        <f t="shared" si="1"/>
        <v>52.535642576526762</v>
      </c>
      <c r="F48" s="19"/>
      <c r="G48" s="65"/>
      <c r="H48" s="65"/>
      <c r="I48" s="65"/>
      <c r="J48" s="66"/>
      <c r="K48" s="66"/>
      <c r="L48" s="66"/>
    </row>
    <row r="49" spans="1:12" ht="102">
      <c r="A49" s="62" t="s">
        <v>167</v>
      </c>
      <c r="B49" s="63" t="s">
        <v>106</v>
      </c>
      <c r="C49" s="64"/>
      <c r="D49" s="66"/>
      <c r="E49" s="65">
        <f t="shared" si="1"/>
        <v>0</v>
      </c>
      <c r="F49" s="19"/>
      <c r="G49" s="65"/>
      <c r="H49" s="65"/>
      <c r="I49" s="65"/>
      <c r="J49" s="66"/>
      <c r="K49" s="66"/>
      <c r="L49" s="66"/>
    </row>
    <row r="50" spans="1:12" ht="89.25">
      <c r="A50" s="62" t="s">
        <v>168</v>
      </c>
      <c r="B50" s="63" t="s">
        <v>110</v>
      </c>
      <c r="C50" s="64">
        <v>5603200</v>
      </c>
      <c r="D50" s="66">
        <v>3042221.95</v>
      </c>
      <c r="E50" s="65">
        <f t="shared" si="1"/>
        <v>54.294366611936042</v>
      </c>
      <c r="F50" s="19">
        <v>440000</v>
      </c>
      <c r="G50" s="65">
        <v>440000</v>
      </c>
      <c r="H50" s="65"/>
      <c r="I50" s="65"/>
      <c r="J50" s="66"/>
      <c r="K50" s="66"/>
      <c r="L50" s="66"/>
    </row>
    <row r="51" spans="1:12" ht="63.75">
      <c r="A51" s="62" t="s">
        <v>169</v>
      </c>
      <c r="B51" s="63" t="s">
        <v>112</v>
      </c>
      <c r="C51" s="64">
        <v>30000</v>
      </c>
      <c r="D51" s="66">
        <v>28740</v>
      </c>
      <c r="E51" s="65">
        <f t="shared" si="1"/>
        <v>95.8</v>
      </c>
      <c r="F51" s="19"/>
      <c r="G51" s="65"/>
      <c r="H51" s="65"/>
      <c r="I51" s="65"/>
      <c r="J51" s="66"/>
      <c r="K51" s="66"/>
      <c r="L51" s="66"/>
    </row>
    <row r="52" spans="1:12" ht="255">
      <c r="A52" s="62" t="s">
        <v>170</v>
      </c>
      <c r="B52" s="63" t="s">
        <v>114</v>
      </c>
      <c r="C52" s="64">
        <v>415300</v>
      </c>
      <c r="D52" s="66">
        <v>84473.71</v>
      </c>
      <c r="E52" s="65">
        <f t="shared" si="1"/>
        <v>20.340406934745971</v>
      </c>
      <c r="F52" s="19">
        <v>136300</v>
      </c>
      <c r="G52" s="65">
        <v>136300</v>
      </c>
      <c r="H52" s="65"/>
      <c r="I52" s="65"/>
      <c r="J52" s="66"/>
      <c r="K52" s="66"/>
      <c r="L52" s="66"/>
    </row>
    <row r="53" spans="1:12" ht="280.5">
      <c r="A53" s="62" t="s">
        <v>171</v>
      </c>
      <c r="B53" s="63" t="s">
        <v>116</v>
      </c>
      <c r="C53" s="64"/>
      <c r="D53" s="66"/>
      <c r="E53" s="65">
        <f t="shared" si="1"/>
        <v>0</v>
      </c>
      <c r="F53" s="19"/>
      <c r="G53" s="65"/>
      <c r="H53" s="65"/>
      <c r="I53" s="65"/>
      <c r="J53" s="66"/>
      <c r="K53" s="66"/>
      <c r="L53" s="66"/>
    </row>
    <row r="54" spans="1:12" ht="165.75">
      <c r="A54" s="62" t="s">
        <v>172</v>
      </c>
      <c r="B54" s="63" t="s">
        <v>118</v>
      </c>
      <c r="C54" s="64">
        <v>953000</v>
      </c>
      <c r="D54" s="66">
        <v>501298</v>
      </c>
      <c r="E54" s="65">
        <f t="shared" si="1"/>
        <v>52.602098635886676</v>
      </c>
      <c r="F54" s="19"/>
      <c r="G54" s="65"/>
      <c r="H54" s="65"/>
      <c r="I54" s="65"/>
      <c r="J54" s="66"/>
      <c r="K54" s="66"/>
      <c r="L54" s="66"/>
    </row>
    <row r="55" spans="1:12" ht="76.5">
      <c r="A55" s="62" t="s">
        <v>173</v>
      </c>
      <c r="B55" s="63" t="s">
        <v>120</v>
      </c>
      <c r="C55" s="64">
        <v>315000</v>
      </c>
      <c r="D55" s="66">
        <v>175499.44</v>
      </c>
      <c r="E55" s="65">
        <f t="shared" si="1"/>
        <v>55.714107936507936</v>
      </c>
      <c r="F55" s="19"/>
      <c r="G55" s="65"/>
      <c r="H55" s="65"/>
      <c r="I55" s="65"/>
      <c r="J55" s="66"/>
      <c r="K55" s="66"/>
      <c r="L55" s="66"/>
    </row>
    <row r="56" spans="1:12" ht="229.5">
      <c r="A56" s="62" t="s">
        <v>174</v>
      </c>
      <c r="B56" s="63" t="s">
        <v>128</v>
      </c>
      <c r="C56" s="64">
        <v>179805</v>
      </c>
      <c r="D56" s="66"/>
      <c r="E56" s="65">
        <f t="shared" si="1"/>
        <v>0</v>
      </c>
      <c r="F56" s="19"/>
      <c r="G56" s="65"/>
      <c r="H56" s="65"/>
      <c r="I56" s="65"/>
      <c r="J56" s="66"/>
      <c r="K56" s="66"/>
      <c r="L56" s="66"/>
    </row>
    <row r="57" spans="1:12">
      <c r="A57" s="62" t="s">
        <v>175</v>
      </c>
      <c r="B57" s="63"/>
      <c r="C57" s="64">
        <v>802400</v>
      </c>
      <c r="D57" s="66">
        <v>322525.63</v>
      </c>
      <c r="E57" s="65">
        <f t="shared" si="1"/>
        <v>40.195118394815552</v>
      </c>
      <c r="F57" s="19"/>
      <c r="G57" s="65"/>
      <c r="H57" s="65"/>
      <c r="I57" s="65"/>
      <c r="J57" s="66"/>
      <c r="K57" s="66"/>
      <c r="L57" s="66"/>
    </row>
    <row r="58" spans="1:12">
      <c r="A58" s="62" t="s">
        <v>176</v>
      </c>
      <c r="B58" s="63"/>
      <c r="C58" s="64">
        <v>1046300</v>
      </c>
      <c r="D58" s="66">
        <v>384582.9</v>
      </c>
      <c r="E58" s="65">
        <f t="shared" si="1"/>
        <v>36.756465640829596</v>
      </c>
      <c r="F58" s="19"/>
      <c r="G58" s="65"/>
      <c r="H58" s="65"/>
      <c r="I58" s="65"/>
      <c r="J58" s="66"/>
      <c r="K58" s="66"/>
      <c r="L58" s="66"/>
    </row>
    <row r="59" spans="1:12">
      <c r="A59" s="62" t="s">
        <v>177</v>
      </c>
      <c r="B59" s="63"/>
      <c r="C59" s="64">
        <v>100000</v>
      </c>
      <c r="D59" s="66"/>
      <c r="E59" s="65">
        <f t="shared" si="1"/>
        <v>0</v>
      </c>
      <c r="F59" s="19"/>
      <c r="G59" s="65"/>
      <c r="H59" s="65"/>
      <c r="I59" s="65"/>
      <c r="J59" s="66"/>
      <c r="K59" s="66"/>
      <c r="L59" s="66"/>
    </row>
    <row r="60" spans="1:12" ht="63.75">
      <c r="A60" s="57" t="s">
        <v>178</v>
      </c>
      <c r="B60" s="58" t="s">
        <v>179</v>
      </c>
      <c r="C60" s="59">
        <f>C61</f>
        <v>1455000</v>
      </c>
      <c r="D60" s="59">
        <f>D61</f>
        <v>368283.04</v>
      </c>
      <c r="E60" s="59">
        <f t="shared" si="1"/>
        <v>25.311549140893469</v>
      </c>
      <c r="F60" s="59">
        <f>F61</f>
        <v>0</v>
      </c>
      <c r="G60" s="59">
        <f>G61</f>
        <v>0</v>
      </c>
      <c r="H60" s="59">
        <f>H61</f>
        <v>0</v>
      </c>
      <c r="I60" s="59">
        <f t="shared" si="2"/>
        <v>0</v>
      </c>
      <c r="J60" s="75">
        <f>C60+G60</f>
        <v>1455000</v>
      </c>
      <c r="K60" s="75">
        <f>D60+H60</f>
        <v>368283.04</v>
      </c>
      <c r="L60" s="75">
        <f t="shared" si="3"/>
        <v>25.311549140893469</v>
      </c>
    </row>
    <row r="61" spans="1:12" ht="76.5">
      <c r="A61" s="57" t="s">
        <v>180</v>
      </c>
      <c r="B61" s="58" t="s">
        <v>181</v>
      </c>
      <c r="C61" s="59">
        <f>SUM(C62:C64)</f>
        <v>1455000</v>
      </c>
      <c r="D61" s="59">
        <f>SUM(D62:D64)</f>
        <v>368283.04</v>
      </c>
      <c r="E61" s="59">
        <f t="shared" si="1"/>
        <v>25.311549140893469</v>
      </c>
      <c r="F61" s="59">
        <f>SUM(F62:F62)</f>
        <v>0</v>
      </c>
      <c r="G61" s="59">
        <f>SUM(G62:G62)</f>
        <v>0</v>
      </c>
      <c r="H61" s="59">
        <f>SUM(H62:H62)</f>
        <v>0</v>
      </c>
      <c r="I61" s="59">
        <f t="shared" si="2"/>
        <v>0</v>
      </c>
      <c r="J61" s="75">
        <f>C61+G61</f>
        <v>1455000</v>
      </c>
      <c r="K61" s="75">
        <f>D61+H61</f>
        <v>368283.04</v>
      </c>
      <c r="L61" s="75">
        <f t="shared" si="3"/>
        <v>25.311549140893469</v>
      </c>
    </row>
    <row r="62" spans="1:12" ht="178.5">
      <c r="A62" s="62" t="s">
        <v>182</v>
      </c>
      <c r="B62" s="63" t="s">
        <v>163</v>
      </c>
      <c r="C62" s="64">
        <v>955000</v>
      </c>
      <c r="D62" s="65">
        <v>368283.04</v>
      </c>
      <c r="E62" s="65">
        <f t="shared" si="1"/>
        <v>38.563669109947639</v>
      </c>
      <c r="F62" s="19"/>
      <c r="G62" s="65"/>
      <c r="H62" s="67"/>
      <c r="I62" s="65">
        <f t="shared" si="2"/>
        <v>0</v>
      </c>
      <c r="J62" s="66">
        <f>C62+G62</f>
        <v>955000</v>
      </c>
      <c r="K62" s="66"/>
      <c r="L62" s="66">
        <f t="shared" si="3"/>
        <v>0</v>
      </c>
    </row>
    <row r="63" spans="1:12" ht="51">
      <c r="A63" s="62" t="s">
        <v>183</v>
      </c>
      <c r="B63" s="63" t="s">
        <v>184</v>
      </c>
      <c r="C63" s="64"/>
      <c r="D63" s="65"/>
      <c r="E63" s="65"/>
      <c r="F63" s="19"/>
      <c r="G63" s="65"/>
      <c r="H63" s="76"/>
      <c r="I63" s="65"/>
      <c r="J63" s="66">
        <f>C63+G63</f>
        <v>0</v>
      </c>
      <c r="K63" s="66"/>
      <c r="L63" s="66"/>
    </row>
    <row r="64" spans="1:12" ht="25.5">
      <c r="A64" s="62" t="s">
        <v>185</v>
      </c>
      <c r="B64" s="63" t="s">
        <v>186</v>
      </c>
      <c r="C64" s="64">
        <v>500000</v>
      </c>
      <c r="D64" s="65"/>
      <c r="E64" s="65"/>
      <c r="F64" s="19"/>
      <c r="G64" s="65"/>
      <c r="H64" s="76"/>
      <c r="I64" s="65"/>
      <c r="J64" s="66"/>
      <c r="K64" s="66"/>
      <c r="L64" s="66"/>
    </row>
    <row r="65" spans="1:12" ht="25.5">
      <c r="A65" s="77"/>
      <c r="B65" s="78" t="s">
        <v>187</v>
      </c>
      <c r="C65" s="59">
        <f>C10+C60+C43</f>
        <v>152190200</v>
      </c>
      <c r="D65" s="59">
        <f>D10+D60+D43</f>
        <v>72366383.019999996</v>
      </c>
      <c r="E65" s="59">
        <f t="shared" si="1"/>
        <v>47.549962494299891</v>
      </c>
      <c r="F65" s="59">
        <f>F10+F60+F43</f>
        <v>7236600</v>
      </c>
      <c r="G65" s="59">
        <f>G10+G60+G43</f>
        <v>7236600</v>
      </c>
      <c r="H65" s="59">
        <f>H10+H60+H43</f>
        <v>418987.61</v>
      </c>
      <c r="I65" s="59">
        <f t="shared" si="2"/>
        <v>5.7898406710333585</v>
      </c>
      <c r="J65" s="75">
        <f>C65+G65</f>
        <v>159426800</v>
      </c>
      <c r="K65" s="75">
        <f>D65+H65</f>
        <v>72785370.629999995</v>
      </c>
      <c r="L65" s="75">
        <f t="shared" si="3"/>
        <v>45.654413580401787</v>
      </c>
    </row>
    <row r="66" spans="1:12">
      <c r="A66" s="43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>
      <c r="A67" s="43"/>
      <c r="B67" s="44"/>
      <c r="C67" s="45"/>
      <c r="D67" s="45"/>
      <c r="E67" s="45"/>
      <c r="F67" s="45"/>
      <c r="G67" s="45"/>
      <c r="H67" s="45"/>
      <c r="I67" s="45"/>
      <c r="J67" s="79"/>
      <c r="K67" s="79"/>
      <c r="L67" s="45"/>
    </row>
    <row r="68" spans="1:12">
      <c r="A68" s="43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>
      <c r="A69" s="43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.75">
      <c r="A70" s="43"/>
      <c r="B70" s="80" t="s">
        <v>188</v>
      </c>
      <c r="C70" s="81"/>
      <c r="D70" s="82"/>
      <c r="E70" s="82"/>
      <c r="F70" s="2"/>
      <c r="G70" s="2"/>
      <c r="H70" s="83" t="s">
        <v>189</v>
      </c>
      <c r="I70" s="45"/>
      <c r="J70" s="45"/>
      <c r="K70" s="45"/>
      <c r="L70" s="45"/>
    </row>
    <row r="71" spans="1:12">
      <c r="A71" s="43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>
      <c r="A73" s="43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>
      <c r="A74" s="43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>
      <c r="A75" s="43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>
      <c r="A76" s="43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>
      <c r="A77" s="43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>
      <c r="A78" s="43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>
      <c r="A79" s="43"/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>
      <c r="A80" s="43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>
      <c r="A81" s="43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>
      <c r="A82" s="43"/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>
      <c r="A83" s="43"/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>
      <c r="A84" s="43"/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>
      <c r="A85" s="43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>
      <c r="A86" s="43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>
      <c r="A87" s="43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>
      <c r="A88" s="43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>
      <c r="A89" s="43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</row>
  </sheetData>
  <mergeCells count="20">
    <mergeCell ref="J8:J9"/>
    <mergeCell ref="K8:K9"/>
    <mergeCell ref="L8:L9"/>
    <mergeCell ref="D70:E70"/>
    <mergeCell ref="D8:D9"/>
    <mergeCell ref="E8:E9"/>
    <mergeCell ref="F8:F9"/>
    <mergeCell ref="G8:G9"/>
    <mergeCell ref="H8:H9"/>
    <mergeCell ref="I8:I9"/>
    <mergeCell ref="J1:K1"/>
    <mergeCell ref="J2:K2"/>
    <mergeCell ref="A4:L4"/>
    <mergeCell ref="A5:L5"/>
    <mergeCell ref="A7:A9"/>
    <mergeCell ref="B7:B9"/>
    <mergeCell ref="C7:E7"/>
    <mergeCell ref="F7:I7"/>
    <mergeCell ref="J7:L7"/>
    <mergeCell ref="C8:C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2022-08-05T06:45:43Z</dcterms:modified>
</cp:coreProperties>
</file>